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emf" ContentType="image/x-emf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namedSheetViews/namedSheetView1.xml" ContentType="application/vnd.ms-excel.namedsheetviews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-2СЕТКА сварная Рабица ЦПВС тк" sheetId="1" state="visible" r:id="rId1"/>
    <sheet name="3-4Карты  Панели3D Профнастил" sheetId="2" state="visible" r:id="rId2"/>
    <sheet name="5Столбы Крепёж Ворота Калитки" sheetId="3" state="visible" r:id="rId3"/>
    <sheet name="6,7,8 Металл и др." sheetId="4" state="visible" r:id="rId4"/>
  </sheets>
  <definedNames>
    <definedName name="_xlnm.Print_Area" localSheetId="0" hidden="0">'1-2СЕТКА сварная Рабица ЦПВС тк'!$B$1:$F$189</definedName>
    <definedName name="_xlnm.Print_Area" localSheetId="1" hidden="0">'3-4Карты  Панели3D Профнастил'!$B$1:$H$168</definedName>
    <definedName name="_xlnm.Print_Area" localSheetId="2" hidden="0">'5Столбы Крепёж Ворота Калитки'!$B$1:$I$58</definedName>
    <definedName name="_xlnm.Print_Area" localSheetId="3" hidden="0">'6,7,8 Металл и др.'!$A$1:$H$262</definedName>
  </definedNames>
  <calcPr refMode="R1C1"/>
</workbook>
</file>

<file path=xl/sharedStrings.xml><?xml version="1.0" encoding="utf-8"?>
<sst xmlns="http://schemas.openxmlformats.org/spreadsheetml/2006/main" count="697" uniqueCount="697">
  <si>
    <r>
      <rPr>
        <sz val="12"/>
        <rFont val="Arial Cyr"/>
      </rPr>
      <t xml:space="preserve">Сайт: </t>
    </r>
    <r>
      <rPr>
        <sz val="24"/>
        <rFont val="Arial Cyr"/>
      </rPr>
      <t>setkazabor.ru</t>
    </r>
  </si>
  <si>
    <t xml:space="preserve">ТПК "КомплексСтрой"</t>
  </si>
  <si>
    <t xml:space="preserve">27 Марта 2025 г.</t>
  </si>
  <si>
    <t xml:space="preserve"> ПРАЙС - ЛИСТ </t>
  </si>
  <si>
    <r>
      <t xml:space="preserve">г.Н.Новгород, ул.Монастырка-13;                                                      ул.Суздальская-70   рынок "АВТО Молл"                                                                                          </t>
    </r>
    <r>
      <rPr>
        <b/>
        <sz val="14"/>
        <rFont val="Arial Cyr"/>
      </rPr>
      <t xml:space="preserve">тел. (831) 423-97-44     413-21-70</t>
    </r>
  </si>
  <si>
    <t xml:space="preserve">E-mail: 4239744@mail.ru</t>
  </si>
  <si>
    <t xml:space="preserve">Сетка сварная в рулонах (неоцинкованная)</t>
  </si>
  <si>
    <r>
      <rPr>
        <b/>
        <sz val="14"/>
        <rFont val="Arial Cyr"/>
      </rPr>
      <t xml:space="preserve">РАЗМЕР ЯЧЕЙКИ</t>
    </r>
    <r>
      <rPr>
        <b/>
        <sz val="10"/>
        <rFont val="Arial Cyr"/>
      </rPr>
      <t xml:space="preserve">    х                       </t>
    </r>
    <r>
      <rPr>
        <sz val="10"/>
        <rFont val="Arial Cyr"/>
      </rPr>
      <t xml:space="preserve"> Ø проволоки, мм</t>
    </r>
  </si>
  <si>
    <t xml:space="preserve">РАЗМЕР РУЛОНА</t>
  </si>
  <si>
    <r>
      <t xml:space="preserve">ПЛОЩАДЬ </t>
    </r>
    <r>
      <rPr>
        <sz val="10"/>
        <rFont val="Arial Cyr"/>
      </rPr>
      <t xml:space="preserve">рулона, м2</t>
    </r>
  </si>
  <si>
    <t>Цена</t>
  </si>
  <si>
    <t>Руб/м2</t>
  </si>
  <si>
    <t>Руб/рул</t>
  </si>
  <si>
    <t>50х60х1,5</t>
  </si>
  <si>
    <t xml:space="preserve">0,15 х 50, м</t>
  </si>
  <si>
    <t xml:space="preserve">0,20 х 50, м</t>
  </si>
  <si>
    <t xml:space="preserve">0,25 х 50, м</t>
  </si>
  <si>
    <t>Кладочная</t>
  </si>
  <si>
    <t xml:space="preserve">0,30 Х 50, м</t>
  </si>
  <si>
    <t xml:space="preserve">0,35 х 50, м</t>
  </si>
  <si>
    <t xml:space="preserve">Гладкие края (Бочата)</t>
  </si>
  <si>
    <t xml:space="preserve">0,50 х 50, м</t>
  </si>
  <si>
    <t xml:space="preserve">1,0 х 50, м</t>
  </si>
  <si>
    <t xml:space="preserve">1,5 х 50, м</t>
  </si>
  <si>
    <t>25х50х1,5</t>
  </si>
  <si>
    <t>25х25х1,5</t>
  </si>
  <si>
    <t>25х12,5х1,5</t>
  </si>
  <si>
    <t xml:space="preserve">Сетка шарнирная "Лесная преграда" (оцинкованная)</t>
  </si>
  <si>
    <t xml:space="preserve">100*150  /  150*150  /   200*150                      5  /  2  /  4       (1,8-2,5мм)</t>
  </si>
  <si>
    <t xml:space="preserve">1,6 х 30, м</t>
  </si>
  <si>
    <t xml:space="preserve">1,6 х 50, м</t>
  </si>
  <si>
    <t xml:space="preserve">100*150  /  150*150  /   200*150                      7  /  2  /  4       (1,8-2,5мм)</t>
  </si>
  <si>
    <t xml:space="preserve">1,8 х 30, м</t>
  </si>
  <si>
    <t xml:space="preserve">1,8 х 50, м</t>
  </si>
  <si>
    <t xml:space="preserve">Сетка сварная в рулонах (оцинкованная)</t>
  </si>
  <si>
    <r>
      <t xml:space="preserve">                                                                </t>
    </r>
    <r>
      <rPr>
        <sz val="12"/>
        <rFont val="Arial Cyr"/>
      </rPr>
      <t xml:space="preserve">Эконом                                                           </t>
    </r>
  </si>
  <si>
    <t xml:space="preserve">1,0 х 25(50), м</t>
  </si>
  <si>
    <t xml:space="preserve">ОЦ 50х60х1,4</t>
  </si>
  <si>
    <t xml:space="preserve">1,2 х 25(50), м</t>
  </si>
  <si>
    <t xml:space="preserve">1,5 х 25(50), м</t>
  </si>
  <si>
    <t>Эконом</t>
  </si>
  <si>
    <t xml:space="preserve">1,8 х 25(50), м</t>
  </si>
  <si>
    <t xml:space="preserve">2,0 х 25(50), м</t>
  </si>
  <si>
    <r>
      <t xml:space="preserve">ОЦ 50х50х</t>
    </r>
    <r>
      <rPr>
        <b/>
        <sz val="20"/>
        <rFont val="Arial Cyr"/>
      </rPr>
      <t>1,6</t>
    </r>
  </si>
  <si>
    <r>
      <t xml:space="preserve">ОЦ 50х50х</t>
    </r>
    <r>
      <rPr>
        <b/>
        <sz val="20"/>
        <rFont val="Arial Cyr"/>
      </rPr>
      <t>1,8</t>
    </r>
  </si>
  <si>
    <r>
      <t xml:space="preserve">ОЦ 50х60х</t>
    </r>
    <r>
      <rPr>
        <b/>
        <sz val="20"/>
        <rFont val="Arial Cyr"/>
      </rPr>
      <t>1,8</t>
    </r>
  </si>
  <si>
    <t xml:space="preserve">1,5 х 25, м</t>
  </si>
  <si>
    <t xml:space="preserve">1,8 х 25, м</t>
  </si>
  <si>
    <t>ВОЛЬЕРНАЯ</t>
  </si>
  <si>
    <t xml:space="preserve">1,0 х 15, м</t>
  </si>
  <si>
    <t xml:space="preserve">1,2 х 15, м</t>
  </si>
  <si>
    <t xml:space="preserve">ОЦ 50х50х2,2</t>
  </si>
  <si>
    <t xml:space="preserve">1,5 х 15, м</t>
  </si>
  <si>
    <t xml:space="preserve">1,8 х 15, м</t>
  </si>
  <si>
    <t xml:space="preserve">2,0 х 15, м</t>
  </si>
  <si>
    <t xml:space="preserve">ОЦ 25х50х1,4</t>
  </si>
  <si>
    <t xml:space="preserve">1,2 х 50, м</t>
  </si>
  <si>
    <t xml:space="preserve">ОЦ 25х50х1,6</t>
  </si>
  <si>
    <t xml:space="preserve">ОЦ 25х50х1,8  </t>
  </si>
  <si>
    <t xml:space="preserve">ОЦ 25х25х1,4</t>
  </si>
  <si>
    <t xml:space="preserve">ОЦ 25х25х1,6</t>
  </si>
  <si>
    <t xml:space="preserve">ОЦ 25х25х1,8</t>
  </si>
  <si>
    <t>1045/1</t>
  </si>
  <si>
    <t xml:space="preserve">ОЦ 25х25х2,0</t>
  </si>
  <si>
    <t xml:space="preserve">1,0 х 25, м</t>
  </si>
  <si>
    <r>
      <t xml:space="preserve">ОЦ 25х12,5х1,4</t>
    </r>
    <r>
      <rPr>
        <sz val="12"/>
        <rFont val="Arial Cyr"/>
      </rPr>
      <t xml:space="preserve">                 Эконом</t>
    </r>
  </si>
  <si>
    <t xml:space="preserve">1,0 х 50(25), м</t>
  </si>
  <si>
    <t xml:space="preserve">ОЦ 25х12,5х1,6   </t>
  </si>
  <si>
    <t xml:space="preserve">1,0 х 50(25), м </t>
  </si>
  <si>
    <t xml:space="preserve">ОЦ 25х12,5х1,8   </t>
  </si>
  <si>
    <r>
      <rPr>
        <sz val="18"/>
        <rFont val="Arial Cyr"/>
      </rPr>
      <t xml:space="preserve">ОЦ 50х12,5х1,4</t>
    </r>
    <r>
      <rPr>
        <sz val="12"/>
        <rFont val="Arial Cyr"/>
      </rPr>
      <t xml:space="preserve">  Эконом</t>
    </r>
  </si>
  <si>
    <t xml:space="preserve">1,0 х 50, м </t>
  </si>
  <si>
    <r>
      <t xml:space="preserve">ОЦ 12,7х12,7х </t>
    </r>
    <r>
      <rPr>
        <b/>
        <sz val="18"/>
        <rFont val="Arial Cyr"/>
      </rPr>
      <t>1,2</t>
    </r>
  </si>
  <si>
    <t xml:space="preserve">1,0 х 15, м </t>
  </si>
  <si>
    <r>
      <t xml:space="preserve">ОЦ 12,7х12,7х </t>
    </r>
    <r>
      <rPr>
        <b/>
        <sz val="16"/>
        <rFont val="Arial Cyr"/>
      </rPr>
      <t>0,5</t>
    </r>
  </si>
  <si>
    <r>
      <t xml:space="preserve">ОЦ 10х10х </t>
    </r>
    <r>
      <rPr>
        <b/>
        <sz val="18"/>
        <rFont val="Arial Cyr"/>
      </rPr>
      <t>1,2</t>
    </r>
  </si>
  <si>
    <r>
      <t xml:space="preserve">ОЦ 10х10х </t>
    </r>
    <r>
      <rPr>
        <b/>
        <sz val="16"/>
        <rFont val="Arial Cyr"/>
      </rPr>
      <t>0,5</t>
    </r>
  </si>
  <si>
    <r>
      <t xml:space="preserve">ОЦ 6 х 6 х </t>
    </r>
    <r>
      <rPr>
        <b/>
        <sz val="16"/>
        <rFont val="Arial Cyr"/>
      </rPr>
      <t xml:space="preserve">0,6 </t>
    </r>
    <r>
      <rPr>
        <sz val="16"/>
        <rFont val="Arial Cyr"/>
      </rPr>
      <t xml:space="preserve"> К</t>
    </r>
  </si>
  <si>
    <t xml:space="preserve">Сетка сварная оцинкованная в ПВХ покрытии</t>
  </si>
  <si>
    <t xml:space="preserve">оцПВХ 100х75х1,8(2,2) </t>
  </si>
  <si>
    <t xml:space="preserve">оцПВХ 100х50х1,8(2,2) </t>
  </si>
  <si>
    <t xml:space="preserve">оцПВХ 50х50х1,8(2,2)</t>
  </si>
  <si>
    <t xml:space="preserve">Сетка плетёная (рабица)</t>
  </si>
  <si>
    <r>
      <rPr>
        <b/>
        <sz val="14"/>
        <rFont val="Arial Cyr"/>
      </rPr>
      <t xml:space="preserve">РАЗМЕР ЯЧЕЙКИ    </t>
    </r>
    <r>
      <rPr>
        <b/>
        <sz val="10"/>
        <rFont val="Arial Cyr"/>
      </rPr>
      <t xml:space="preserve"> х    </t>
    </r>
    <r>
      <rPr>
        <sz val="10"/>
        <rFont val="Arial Cyr"/>
      </rPr>
      <t xml:space="preserve"> Ø проволоки, мм</t>
    </r>
  </si>
  <si>
    <t xml:space="preserve">РАЗМЕР РУЛОНА, м</t>
  </si>
  <si>
    <t>10х10х1,0</t>
  </si>
  <si>
    <t xml:space="preserve">1,0 х 10, м</t>
  </si>
  <si>
    <t>20х20х1,0</t>
  </si>
  <si>
    <t>60х60х2,5</t>
  </si>
  <si>
    <t xml:space="preserve">1,5 х 10, м</t>
  </si>
  <si>
    <t xml:space="preserve">ОЦ 20х20х(1,5)</t>
  </si>
  <si>
    <t xml:space="preserve">ОЦ 35х35х1,3</t>
  </si>
  <si>
    <t xml:space="preserve">ОЦ 35х35х1,5</t>
  </si>
  <si>
    <t xml:space="preserve">ОЦ 50х50х1,4</t>
  </si>
  <si>
    <t xml:space="preserve">1,8 х 10, м</t>
  </si>
  <si>
    <t xml:space="preserve">ОЦ 50х50х1,6(1,55)</t>
  </si>
  <si>
    <t xml:space="preserve">1,2 х 10, м</t>
  </si>
  <si>
    <t xml:space="preserve">1,75 х 10, м</t>
  </si>
  <si>
    <t xml:space="preserve">2,0 х 10, м</t>
  </si>
  <si>
    <t xml:space="preserve">ОЦ 50х50х1,8</t>
  </si>
  <si>
    <t xml:space="preserve">ОЦ 50х50х2,0</t>
  </si>
  <si>
    <t xml:space="preserve">ОЦ 50х50х2,5</t>
  </si>
  <si>
    <t xml:space="preserve">ОЦ 50х50х3,0</t>
  </si>
  <si>
    <t xml:space="preserve">       ПВХ 35х35х2,0</t>
  </si>
  <si>
    <r>
      <t xml:space="preserve">       ПВХ 55х55х2,0</t>
    </r>
    <r>
      <rPr>
        <sz val="24"/>
        <rFont val="Arial Cyr"/>
      </rPr>
      <t xml:space="preserve"> </t>
    </r>
    <r>
      <rPr>
        <sz val="14"/>
        <rFont val="Arial Cyr"/>
      </rPr>
      <t xml:space="preserve">           </t>
    </r>
    <r>
      <rPr>
        <sz val="20"/>
        <rFont val="Arial Cyr"/>
      </rPr>
      <t xml:space="preserve">   Зелёный, хаки, вишнёвый, шоколадный, синий, жёлтый, оранжевый</t>
    </r>
  </si>
  <si>
    <r>
      <t xml:space="preserve">1,2 х 10, м</t>
    </r>
    <r>
      <rPr>
        <b/>
        <sz val="12"/>
        <rFont val="Arial Cyr"/>
      </rPr>
      <t xml:space="preserve"> Хаки</t>
    </r>
  </si>
  <si>
    <r>
      <t>Сетка</t>
    </r>
    <r>
      <rPr>
        <i/>
        <sz val="16"/>
        <rFont val="Arial Black"/>
      </rPr>
      <t xml:space="preserve"> </t>
    </r>
    <r>
      <rPr>
        <i/>
        <sz val="24"/>
        <rFont val="Arial Black"/>
      </rPr>
      <t>ПЛАСТИКОВАЯ</t>
    </r>
    <r>
      <rPr>
        <i/>
        <sz val="16"/>
        <rFont val="Arial Black"/>
      </rPr>
      <t xml:space="preserve">  садовая</t>
    </r>
  </si>
  <si>
    <t>НАИМЕНОВАНИЕ</t>
  </si>
  <si>
    <r>
      <t xml:space="preserve">РАЗМЕР РУЛОНА</t>
    </r>
    <r>
      <rPr>
        <sz val="11"/>
        <rFont val="Arial Cyr"/>
      </rPr>
      <t xml:space="preserve">     (ширина х длина), м</t>
    </r>
  </si>
  <si>
    <t xml:space="preserve">Цена, руб</t>
  </si>
  <si>
    <r>
      <rPr>
        <b/>
        <sz val="14"/>
        <rFont val="Arial Cyr"/>
      </rPr>
      <t>Ф-13</t>
    </r>
    <r>
      <rPr>
        <b/>
        <sz val="13.5"/>
        <rFont val="Arial Cyr"/>
      </rPr>
      <t xml:space="preserve"> </t>
    </r>
    <r>
      <rPr>
        <sz val="13.5"/>
        <rFont val="Arial Cyr"/>
      </rPr>
      <t xml:space="preserve"> Сетка для птичников 13*15      Зелёный</t>
    </r>
  </si>
  <si>
    <t>1х20м</t>
  </si>
  <si>
    <r>
      <rPr>
        <b/>
        <sz val="14"/>
        <rFont val="Arial Cyr"/>
      </rPr>
      <t>СР-15</t>
    </r>
    <r>
      <rPr>
        <sz val="14"/>
        <rFont val="Arial Cyr"/>
      </rPr>
      <t xml:space="preserve"> Садовая решётка 15*15</t>
    </r>
    <r>
      <rPr>
        <sz val="12"/>
        <rFont val="Arial Cyr"/>
      </rPr>
      <t xml:space="preserve">                                           Цвета:    Зелёный, хаки, синий, жёлный, фиолетовый, оранжевый, красный, коричневый</t>
    </r>
  </si>
  <si>
    <t>1099/1</t>
  </si>
  <si>
    <r>
      <rPr>
        <b/>
        <sz val="14"/>
        <rFont val="Arial Cyr"/>
      </rPr>
      <t>ЗР-15</t>
    </r>
    <r>
      <rPr>
        <sz val="14"/>
        <rFont val="Arial Cyr"/>
      </rPr>
      <t xml:space="preserve"> Садовая решётка 20*20     Зелёный, Хаки</t>
    </r>
  </si>
  <si>
    <t>1,0х20м</t>
  </si>
  <si>
    <t>1,5х20м</t>
  </si>
  <si>
    <r>
      <rPr>
        <sz val="16"/>
        <rFont val="Arial Cyr"/>
      </rPr>
      <t xml:space="preserve">Сетка садовая решетка 20х20   </t>
    </r>
    <r>
      <rPr>
        <b/>
        <sz val="16"/>
        <rFont val="Arial Cyr"/>
      </rPr>
      <t>ЧМЗ</t>
    </r>
  </si>
  <si>
    <t>0,5х20м</t>
  </si>
  <si>
    <t>2,0х20м</t>
  </si>
  <si>
    <r>
      <rPr>
        <b/>
        <sz val="14"/>
        <rFont val="Arial Cyr"/>
      </rPr>
      <t>Ф-24</t>
    </r>
    <r>
      <rPr>
        <sz val="14"/>
        <rFont val="Arial Cyr"/>
      </rPr>
      <t xml:space="preserve"> Сетка для палисадника 24*24</t>
    </r>
    <r>
      <rPr>
        <sz val="12"/>
        <rFont val="Arial Cyr"/>
      </rPr>
      <t xml:space="preserve">     Зелёный, Хаки</t>
    </r>
  </si>
  <si>
    <t>0,5х10м</t>
  </si>
  <si>
    <r>
      <rPr>
        <b/>
        <sz val="14"/>
        <rFont val="Arial Cyr"/>
      </rPr>
      <t>СР-50</t>
    </r>
    <r>
      <rPr>
        <sz val="14"/>
        <rFont val="Arial Cyr"/>
      </rPr>
      <t xml:space="preserve"> Садовая решётка 50*5</t>
    </r>
    <r>
      <rPr>
        <sz val="12"/>
        <rFont val="Arial Cyr"/>
      </rPr>
      <t xml:space="preserve">0     Зелёный, Хаки</t>
    </r>
  </si>
  <si>
    <r>
      <rPr>
        <b/>
        <sz val="14"/>
        <rFont val="Arial Cyr"/>
      </rPr>
      <t>СР-83</t>
    </r>
    <r>
      <rPr>
        <sz val="14"/>
        <rFont val="Arial Cyr"/>
      </rPr>
      <t xml:space="preserve"> Садовая решётка 83*83</t>
    </r>
    <r>
      <rPr>
        <sz val="12"/>
        <rFont val="Arial Cyr"/>
      </rPr>
      <t xml:space="preserve">     Зелёный, Хаки</t>
    </r>
  </si>
  <si>
    <r>
      <rPr>
        <b/>
        <sz val="14"/>
        <rFont val="Arial Cyr"/>
      </rPr>
      <t xml:space="preserve">З-35 </t>
    </r>
    <r>
      <rPr>
        <sz val="14"/>
        <rFont val="Arial Cyr"/>
      </rPr>
      <t xml:space="preserve">Заборная решётка 35*35      Зелёный, Хаки</t>
    </r>
  </si>
  <si>
    <t>1,2х10м</t>
  </si>
  <si>
    <t>1,2х25м</t>
  </si>
  <si>
    <r>
      <rPr>
        <b/>
        <sz val="14"/>
        <rFont val="Arial Cyr"/>
      </rPr>
      <t>З-40</t>
    </r>
    <r>
      <rPr>
        <sz val="14"/>
        <rFont val="Arial Cyr"/>
      </rPr>
      <t xml:space="preserve"> Заборная решётка 40*40</t>
    </r>
    <r>
      <rPr>
        <sz val="12"/>
        <rFont val="Arial Cyr"/>
      </rPr>
      <t xml:space="preserve">      Зелёный, Хаки</t>
    </r>
  </si>
  <si>
    <t>1,5х10м</t>
  </si>
  <si>
    <r>
      <rPr>
        <b/>
        <sz val="14"/>
        <rFont val="Arial Cyr"/>
      </rPr>
      <t xml:space="preserve">ЗР-45 </t>
    </r>
    <r>
      <rPr>
        <sz val="14"/>
        <rFont val="Arial Cyr"/>
      </rPr>
      <t xml:space="preserve">Заборная решётка 45*45      Лесной зелёный</t>
    </r>
  </si>
  <si>
    <r>
      <rPr>
        <b/>
        <sz val="14"/>
        <rFont val="Arial Cyr"/>
      </rPr>
      <t>З-70</t>
    </r>
    <r>
      <rPr>
        <sz val="14"/>
        <rFont val="Arial Cyr"/>
      </rPr>
      <t xml:space="preserve"> Заборная решётка 70*58</t>
    </r>
    <r>
      <rPr>
        <sz val="12"/>
        <rFont val="Arial Cyr"/>
      </rPr>
      <t xml:space="preserve">      Зелёный, Хаки</t>
    </r>
  </si>
  <si>
    <r>
      <rPr>
        <b/>
        <sz val="14"/>
        <rFont val="Arial Cyr"/>
      </rPr>
      <t>Ф-18</t>
    </r>
    <r>
      <rPr>
        <sz val="14"/>
        <rFont val="Arial Cyr"/>
      </rPr>
      <t xml:space="preserve"> Садовая решётка 18*18</t>
    </r>
    <r>
      <rPr>
        <sz val="12"/>
        <rFont val="Arial Cyr"/>
      </rPr>
      <t xml:space="preserve">       Зелёный, Хаки</t>
    </r>
  </si>
  <si>
    <t>1,6х10м</t>
  </si>
  <si>
    <r>
      <rPr>
        <b/>
        <sz val="14"/>
        <rFont val="Arial Cyr"/>
      </rPr>
      <t xml:space="preserve">З-55 </t>
    </r>
    <r>
      <rPr>
        <sz val="14"/>
        <rFont val="Arial Cyr"/>
      </rPr>
      <t xml:space="preserve">Заборная решётка 55*58</t>
    </r>
    <r>
      <rPr>
        <sz val="12"/>
        <rFont val="Arial Cyr"/>
      </rPr>
      <t xml:space="preserve">      Зелёный, Хаки</t>
    </r>
  </si>
  <si>
    <t>1,9х25м</t>
  </si>
  <si>
    <r>
      <rPr>
        <b/>
        <sz val="14"/>
        <rFont val="Arial Cyr"/>
      </rPr>
      <t xml:space="preserve"> Г-9   </t>
    </r>
    <r>
      <rPr>
        <sz val="14"/>
        <rFont val="Arial Cyr"/>
      </rPr>
      <t xml:space="preserve">Сетка от кротов   9*9</t>
    </r>
  </si>
  <si>
    <t>1х10м</t>
  </si>
  <si>
    <r>
      <rPr>
        <b/>
        <sz val="14"/>
        <rFont val="Arial Cyr"/>
      </rPr>
      <t xml:space="preserve"> Г-13  </t>
    </r>
    <r>
      <rPr>
        <sz val="14"/>
        <rFont val="Arial Cyr"/>
      </rPr>
      <t xml:space="preserve">Сетка от кротов  13*13</t>
    </r>
  </si>
  <si>
    <t>2х30м</t>
  </si>
  <si>
    <r>
      <rPr>
        <b/>
        <sz val="14"/>
        <rFont val="Arial Cyr"/>
      </rPr>
      <t xml:space="preserve"> Г-15  </t>
    </r>
    <r>
      <rPr>
        <sz val="14"/>
        <rFont val="Arial Cyr"/>
      </rPr>
      <t xml:space="preserve">Сетка от кротов   15*15   </t>
    </r>
    <r>
      <rPr>
        <b/>
        <sz val="14"/>
        <rFont val="Arial Cyr"/>
      </rPr>
      <t>ЧМЗ</t>
    </r>
  </si>
  <si>
    <t>2х25м</t>
  </si>
  <si>
    <r>
      <rPr>
        <b/>
        <sz val="14"/>
        <rFont val="Arial Cyr"/>
      </rPr>
      <t xml:space="preserve"> У-6</t>
    </r>
    <r>
      <rPr>
        <sz val="14"/>
        <rFont val="Arial Cyr"/>
      </rPr>
      <t xml:space="preserve">/2/5  Сетка от птиц (Хаки)</t>
    </r>
  </si>
  <si>
    <t>2х5м</t>
  </si>
  <si>
    <r>
      <rPr>
        <b/>
        <sz val="14"/>
        <rFont val="Arial Cyr"/>
      </rPr>
      <t xml:space="preserve"> У-45</t>
    </r>
    <r>
      <rPr>
        <sz val="14"/>
        <rFont val="Arial Cyr"/>
      </rPr>
      <t xml:space="preserve">/1/6  Сетка для гороха (Хаки)</t>
    </r>
  </si>
  <si>
    <t>1х6м</t>
  </si>
  <si>
    <r>
      <rPr>
        <b/>
        <sz val="14"/>
        <rFont val="Arial Cyr"/>
      </rPr>
      <t>Ф-170</t>
    </r>
    <r>
      <rPr>
        <sz val="14"/>
        <rFont val="Arial Cyr"/>
      </rPr>
      <t xml:space="preserve">/2/5  Сетка шпалерная для огурцов (Хаки)</t>
    </r>
  </si>
  <si>
    <r>
      <rPr>
        <b/>
        <sz val="14"/>
        <rFont val="Arial Cyr"/>
      </rPr>
      <t>КМ-3</t>
    </r>
    <r>
      <rPr>
        <sz val="14"/>
        <rFont val="Arial Cyr"/>
      </rPr>
      <t xml:space="preserve"> Маскировочная сеть "Камуфляж" Мох (Зелёно-коричневый</t>
    </r>
  </si>
  <si>
    <t>1,5х3м</t>
  </si>
  <si>
    <t xml:space="preserve">ФУ-35 Сетка для укрывания строительных лесов  Фасад-35
</t>
  </si>
  <si>
    <t>2х20м</t>
  </si>
  <si>
    <t>2х50м</t>
  </si>
  <si>
    <t xml:space="preserve">ФУ-35 Сетка для укрывания строительных лесов  Фасад-35</t>
  </si>
  <si>
    <t>4х20м</t>
  </si>
  <si>
    <t>4х50м</t>
  </si>
  <si>
    <t xml:space="preserve">Газонная решетка 680*410*33 мм (Черный)</t>
  </si>
  <si>
    <t>680*410*33мм</t>
  </si>
  <si>
    <t xml:space="preserve">Малярная Штукатурная Фасадная СЕТКА</t>
  </si>
  <si>
    <t xml:space="preserve">Стеклосетка малярная 2*2 Progress M-Glass PRO 1*50м (50гр/м2)</t>
  </si>
  <si>
    <t>1х50м</t>
  </si>
  <si>
    <r>
      <rPr>
        <sz val="14"/>
        <rFont val="Arial"/>
      </rPr>
      <t xml:space="preserve">Стеклосетка штукатурная 5*5 Progress M-Glass 1*20м (70гр/м2)   </t>
    </r>
    <r>
      <rPr>
        <b/>
        <sz val="14"/>
        <rFont val="Arial"/>
      </rPr>
      <t>Белая</t>
    </r>
  </si>
  <si>
    <r>
      <rPr>
        <sz val="14"/>
        <rFont val="Arial"/>
      </rPr>
      <t xml:space="preserve">Стеклосетка штукатурная 5*5 Progress M-Glass 1*50м (70гр/м2)   </t>
    </r>
    <r>
      <rPr>
        <b/>
        <sz val="14"/>
        <rFont val="Arial"/>
      </rPr>
      <t>Белая</t>
    </r>
  </si>
  <si>
    <r>
      <rPr>
        <sz val="14"/>
        <rFont val="Arial"/>
      </rPr>
      <t xml:space="preserve">Стеклосетка штукатурная 5*5 Progress M-Glass 1*20м (160гр/м2)  </t>
    </r>
    <r>
      <rPr>
        <b/>
        <sz val="14"/>
        <rFont val="Arial"/>
      </rPr>
      <t>Синяя</t>
    </r>
  </si>
  <si>
    <r>
      <rPr>
        <sz val="14"/>
        <rFont val="Arial"/>
      </rPr>
      <t xml:space="preserve">Стеклосетка штукатурная 5*5 Progress M-Glass 1*50м (160гр/м2)  </t>
    </r>
    <r>
      <rPr>
        <b/>
        <sz val="14"/>
        <rFont val="Arial"/>
      </rPr>
      <t>Синяя</t>
    </r>
  </si>
  <si>
    <r>
      <rPr>
        <sz val="14"/>
        <rFont val="Arial"/>
      </rPr>
      <t xml:space="preserve">Сетка Штукатурная 15*15 для внутренних работ СШ "ПРОГРЕСС"  1х50  </t>
    </r>
    <r>
      <rPr>
        <b/>
        <sz val="14"/>
        <rFont val="Arial"/>
      </rPr>
      <t>(Белая)</t>
    </r>
  </si>
  <si>
    <r>
      <rPr>
        <sz val="14"/>
        <rFont val="Arial"/>
      </rPr>
      <t xml:space="preserve">Сетка Штукатурная 15*15 для фасадных работ СФ "ПРОГРЕСС"   1х50 </t>
    </r>
    <r>
      <rPr>
        <b/>
        <sz val="14"/>
        <rFont val="Arial"/>
      </rPr>
      <t xml:space="preserve"> (Жёлтая)</t>
    </r>
  </si>
  <si>
    <r>
      <rPr>
        <sz val="14"/>
        <rFont val="Arial"/>
      </rPr>
      <t xml:space="preserve">Сетка Штукатурная 15*15 для фасадных работ СФУ "ПРОГРЕСС" усиленная 15х15   1х50  </t>
    </r>
    <r>
      <rPr>
        <b/>
        <sz val="14"/>
        <rFont val="Arial"/>
      </rPr>
      <t>(Синяя)</t>
    </r>
  </si>
  <si>
    <t xml:space="preserve">Сетка фасадная 4*4 Щёлочестойкая 1*50, м  PRO (140г/м2)</t>
  </si>
  <si>
    <t xml:space="preserve">Сетка фасадная 10*10  (1х25) м  320 г/м2</t>
  </si>
  <si>
    <t>1х25м</t>
  </si>
  <si>
    <t xml:space="preserve">Сетка фасадная 10*10  (1х50) м  150 г/м2</t>
  </si>
  <si>
    <t xml:space="preserve">Базальтовая  СЕТКА</t>
  </si>
  <si>
    <t xml:space="preserve">Базальтовая сетка ССБ (LIGRIL) 25х25мм  (0,25х50) м</t>
  </si>
  <si>
    <t>0,25х50м</t>
  </si>
  <si>
    <t xml:space="preserve">Базальтовая сетка ССБ (LIGRIL) 25х25мм  (0,30х50) м</t>
  </si>
  <si>
    <t>0,30х50м</t>
  </si>
  <si>
    <t xml:space="preserve">Базальтовая сетка ССБ (LIGRIL) 25х25мм  (0,38х50) м</t>
  </si>
  <si>
    <t>0,38х50м</t>
  </si>
  <si>
    <t xml:space="preserve">Базальтовая сетка ССБ (LIGRIL) 25х25мм  (0,50х50) м</t>
  </si>
  <si>
    <t>0,50х50м</t>
  </si>
  <si>
    <t xml:space="preserve">Базальтовая сетка ССБ (LIGRIL) 25х25мм  (1,0х50) м</t>
  </si>
  <si>
    <t>1,0х50м</t>
  </si>
  <si>
    <t xml:space="preserve">Базальтовая сетка ССБ (LIGRIL) 25х25мм  (1,0х25) м</t>
  </si>
  <si>
    <t>1,0х25м</t>
  </si>
  <si>
    <t xml:space="preserve">Базальтовая сетка ССБ (Эконом) 30х30мм  (1,0х50) м</t>
  </si>
  <si>
    <t xml:space="preserve">Композитная  СЕТКА</t>
  </si>
  <si>
    <t xml:space="preserve">Стеклопластиковая сетка                                    КСП 50*50*2</t>
  </si>
  <si>
    <t xml:space="preserve">Стеклопластиковая сетка                                    КСП 100*100*2,5</t>
  </si>
  <si>
    <t xml:space="preserve">Аварийные ограждения</t>
  </si>
  <si>
    <t xml:space="preserve">А-95/1/25 Аварийное ограждение 45*95 25 м. п/п</t>
  </si>
  <si>
    <t xml:space="preserve">1 * 25</t>
  </si>
  <si>
    <t xml:space="preserve">А-95/1/50 Аварийное ограждение 45*95 50 м. п/п</t>
  </si>
  <si>
    <t xml:space="preserve">1 * 50 </t>
  </si>
  <si>
    <t xml:space="preserve">А-95/1,2/50 Аварийное ограждение 45*95 50 м. п/п</t>
  </si>
  <si>
    <t xml:space="preserve">1,2 * 50 </t>
  </si>
  <si>
    <t xml:space="preserve">А-45/1,0/50 Аварийное ограждение 40*45 50 м.п/п</t>
  </si>
  <si>
    <t xml:space="preserve">1,0 * 50 </t>
  </si>
  <si>
    <t xml:space="preserve">А-45/1,3/25 Аварийное ограждение 40*45 25 м.п/п</t>
  </si>
  <si>
    <t xml:space="preserve">1,3 * 25 </t>
  </si>
  <si>
    <t xml:space="preserve">Сетка штукатурная ЦПВС просечно-вытяжная</t>
  </si>
  <si>
    <r>
      <rPr>
        <b/>
        <sz val="14"/>
        <rFont val="Arial Cyr"/>
      </rPr>
      <t xml:space="preserve">РАЗМЕР ЯЧЕЙКИ</t>
    </r>
    <r>
      <rPr>
        <b/>
        <sz val="10"/>
        <rFont val="Arial Cyr"/>
      </rPr>
      <t xml:space="preserve">    х   толщина листа </t>
    </r>
    <r>
      <rPr>
        <sz val="10"/>
        <rFont val="Arial Cyr"/>
      </rPr>
      <t xml:space="preserve"> (перемычка), мм</t>
    </r>
  </si>
  <si>
    <t xml:space="preserve">ОЦ 2*2*0,5 (1,2) мм</t>
  </si>
  <si>
    <t xml:space="preserve">1,25 х 10, м</t>
  </si>
  <si>
    <t xml:space="preserve">ОЦ 2,5*3*0,35мм   Белая</t>
  </si>
  <si>
    <t xml:space="preserve">1,0 х 20, м</t>
  </si>
  <si>
    <t xml:space="preserve">ОЦ 4*4*0,3мм   Жёлтая</t>
  </si>
  <si>
    <t xml:space="preserve">ОЦ 8*8*0,7мм   Жёлтая</t>
  </si>
  <si>
    <t xml:space="preserve">ОЦ 5*5*0,5 (1,2), мм</t>
  </si>
  <si>
    <t xml:space="preserve">1,0 х 5, м</t>
  </si>
  <si>
    <t xml:space="preserve">ОЦ 8*8*0,5  (1,2), мм</t>
  </si>
  <si>
    <t xml:space="preserve">ОЦ 10*10*0,5 (1,2),мм</t>
  </si>
  <si>
    <t xml:space="preserve">ОЦ 20*20*0,5 (1,2),мм</t>
  </si>
  <si>
    <t xml:space="preserve">       ОЦ 20*20*0,5 (2,2),мм                                         Усиленная</t>
  </si>
  <si>
    <t xml:space="preserve">1,0 х 17, м</t>
  </si>
  <si>
    <t xml:space="preserve">Сетка ТКАННАЯ</t>
  </si>
  <si>
    <r>
      <rPr>
        <b/>
        <sz val="14"/>
        <rFont val="Arial Cyr"/>
      </rPr>
      <t xml:space="preserve">  РАЗМЕР ЯЧЕЙКИ</t>
    </r>
    <r>
      <rPr>
        <b/>
        <sz val="10"/>
        <rFont val="Arial Cyr"/>
      </rPr>
      <t xml:space="preserve">      х       </t>
    </r>
    <r>
      <rPr>
        <sz val="10"/>
        <rFont val="Arial Cyr"/>
      </rPr>
      <t xml:space="preserve">Ø проволоки, мм</t>
    </r>
  </si>
  <si>
    <t xml:space="preserve">РАЗМЕР РУЛОНА (ширина х длина), м</t>
  </si>
  <si>
    <t xml:space="preserve">ОЦ 1,5*1,5*0,2</t>
  </si>
  <si>
    <t>2,0*2,0*0,4</t>
  </si>
  <si>
    <t>3,2*3,2*0,5</t>
  </si>
  <si>
    <t>5,0*5,0*0,6</t>
  </si>
  <si>
    <r>
      <rPr>
        <sz val="14"/>
        <rFont val="Arial Cyr"/>
      </rPr>
      <t>Сайт:</t>
    </r>
    <r>
      <rPr>
        <sz val="24"/>
        <rFont val="Arial Cyr"/>
      </rPr>
      <t xml:space="preserve"> setkazabor.ru</t>
    </r>
  </si>
  <si>
    <t xml:space="preserve">27 марта 2025 г.</t>
  </si>
  <si>
    <t xml:space="preserve">ПРАЙС - ЛИСТ </t>
  </si>
  <si>
    <t xml:space="preserve">Сетка сварная из проволоки ВР-1 (в картах)</t>
  </si>
  <si>
    <r>
      <rPr>
        <b/>
        <sz val="16"/>
        <rFont val="Arial Cyr"/>
      </rPr>
      <t xml:space="preserve">РАЗМЕР КАРТЫ                                                     </t>
    </r>
    <r>
      <rPr>
        <b/>
        <sz val="11"/>
        <rFont val="Arial Cyr"/>
      </rPr>
      <t xml:space="preserve"> </t>
    </r>
    <r>
      <rPr>
        <sz val="11"/>
        <rFont val="Arial Cyr"/>
      </rPr>
      <t xml:space="preserve">(ширина х длина), м</t>
    </r>
  </si>
  <si>
    <t xml:space="preserve">Цена </t>
  </si>
  <si>
    <t>50х50х3(2,5)</t>
  </si>
  <si>
    <t xml:space="preserve">0,35*2   0,5*2   1*2</t>
  </si>
  <si>
    <t>100х100х3(2,5)</t>
  </si>
  <si>
    <t>1*2</t>
  </si>
  <si>
    <t>50х50х4(3,5)</t>
  </si>
  <si>
    <t xml:space="preserve">0,5*2   1*2</t>
  </si>
  <si>
    <t>100х100х4(3,5)</t>
  </si>
  <si>
    <t>150х150х4(3,5)</t>
  </si>
  <si>
    <t>50х50х5(4,5)</t>
  </si>
  <si>
    <t>100х100х5(4,5)</t>
  </si>
  <si>
    <t>150х150х5(4,5)</t>
  </si>
  <si>
    <t xml:space="preserve">Арматурные каркасы</t>
  </si>
  <si>
    <t>150х150х6</t>
  </si>
  <si>
    <t>200х200х8</t>
  </si>
  <si>
    <t xml:space="preserve"> СЕКЦИИ, заборные панели 3D</t>
  </si>
  <si>
    <t xml:space="preserve">РАЗМЕР ЯЧЕЙКИ, мм</t>
  </si>
  <si>
    <t>Наименование</t>
  </si>
  <si>
    <t xml:space="preserve">Высота/ Ширина, м.</t>
  </si>
  <si>
    <t xml:space="preserve">Цена  </t>
  </si>
  <si>
    <t>Руб/шт</t>
  </si>
  <si>
    <t xml:space="preserve">ПАНЕЛЬ ОЦ + ПП                Зелёная (RAL 6005)</t>
  </si>
  <si>
    <t xml:space="preserve">1,53 х 2,35</t>
  </si>
  <si>
    <t xml:space="preserve">1,73 х 2,35</t>
  </si>
  <si>
    <t>50х200х3мм</t>
  </si>
  <si>
    <t xml:space="preserve">2,03 х 2,35</t>
  </si>
  <si>
    <t xml:space="preserve">ПАНЕЛЬ     Оцинкованная</t>
  </si>
  <si>
    <t xml:space="preserve">1,54 х 2,59</t>
  </si>
  <si>
    <t xml:space="preserve">1,74 х 2,59</t>
  </si>
  <si>
    <t>55х200х4мм</t>
  </si>
  <si>
    <t xml:space="preserve">2,04 х 2,59</t>
  </si>
  <si>
    <t xml:space="preserve"> СЕКЦИИ, заборные панели 3D GrandLine  г.Обнинск</t>
  </si>
  <si>
    <t>55х200х3,0мм</t>
  </si>
  <si>
    <t xml:space="preserve">ПАНЕЛЬ ОЦ + ПП                Зелёный (RAL 6005)</t>
  </si>
  <si>
    <t xml:space="preserve">1,53 х 2,5</t>
  </si>
  <si>
    <t xml:space="preserve">ПАНЕЛЬ ОЦ + ПП       Зелёный и Шоколад         (RAL6005 и RAL8017)</t>
  </si>
  <si>
    <t xml:space="preserve">1,73 х 2,5</t>
  </si>
  <si>
    <t>55х200х3,5мм</t>
  </si>
  <si>
    <t xml:space="preserve">2,03 х 2,5</t>
  </si>
  <si>
    <t xml:space="preserve">Металлический штакетник</t>
  </si>
  <si>
    <t>Характеристика</t>
  </si>
  <si>
    <t>Размеры</t>
  </si>
  <si>
    <t>Руб/м.п.</t>
  </si>
  <si>
    <t xml:space="preserve">Штакетник                                М-профиль</t>
  </si>
  <si>
    <t xml:space="preserve">Полиэстер  0,4мм</t>
  </si>
  <si>
    <t xml:space="preserve">74 х …, мм</t>
  </si>
  <si>
    <t xml:space="preserve">Двухсторонний Полиэстер 0,4мм</t>
  </si>
  <si>
    <t xml:space="preserve">PRINT 0,5мм</t>
  </si>
  <si>
    <t xml:space="preserve">Штакетник                                      М-профиль SOKROF фигурн. широкий</t>
  </si>
  <si>
    <t xml:space="preserve">104 х …, мм</t>
  </si>
  <si>
    <t>Евроштакетник</t>
  </si>
  <si>
    <t xml:space="preserve">103 х …, мм</t>
  </si>
  <si>
    <t xml:space="preserve">PRINT 0,5мм  TEXTUR</t>
  </si>
  <si>
    <t xml:space="preserve">Евроштакетник PREMIUM                   завальцованный</t>
  </si>
  <si>
    <t xml:space="preserve">118 х …, мм</t>
  </si>
  <si>
    <t xml:space="preserve">Штакетник            КАНТРИ    SOKROF      фигурный/завальц/ прямой</t>
  </si>
  <si>
    <t xml:space="preserve">121 х …, мм</t>
  </si>
  <si>
    <t xml:space="preserve">Штакетник             круглый                 завальцованный</t>
  </si>
  <si>
    <t xml:space="preserve">107 х …, мм</t>
  </si>
  <si>
    <t>Профнастил</t>
  </si>
  <si>
    <t>Толщина</t>
  </si>
  <si>
    <t xml:space="preserve">Профнастил Оцинкованный</t>
  </si>
  <si>
    <t xml:space="preserve">СТЕНОВОЙ                                                                   С-10 1150(1100)мм                                                    С-8 1200(1150)мм                                    КРОВЕЛЬНЫЙ                                                              С-21 1050(1000)мм                                                МП-20  1145(1100)мм                                      Цвета: Синий, Зелёный                           Вишнёвый, Коричневый</t>
  </si>
  <si>
    <t>ОП</t>
  </si>
  <si>
    <t>Стандарт</t>
  </si>
  <si>
    <t xml:space="preserve">Профнастил ОЦ+Полиэстер</t>
  </si>
  <si>
    <t>2072/1</t>
  </si>
  <si>
    <t xml:space="preserve">Двухсторонний Полиэстер</t>
  </si>
  <si>
    <t xml:space="preserve">С-8 (2м) Плющ, Сер.камень</t>
  </si>
  <si>
    <t>2073/1</t>
  </si>
  <si>
    <t>PRINT</t>
  </si>
  <si>
    <r>
      <rPr>
        <sz val="18"/>
        <rFont val="Arial Cyr"/>
      </rPr>
      <t xml:space="preserve">С-8 (2м) </t>
    </r>
    <r>
      <rPr>
        <sz val="13"/>
        <rFont val="Arial Cyr"/>
      </rPr>
      <t xml:space="preserve">Трава, Сер.камень, Дерево</t>
    </r>
  </si>
  <si>
    <t xml:space="preserve">Дуб, Орех, Вишня, Берёза</t>
  </si>
  <si>
    <t xml:space="preserve">Двухсторонний </t>
  </si>
  <si>
    <t>TEXTUR</t>
  </si>
  <si>
    <t xml:space="preserve">Лист ОЦ (гладкий)</t>
  </si>
  <si>
    <t>1000*2000</t>
  </si>
  <si>
    <t>1250*2000</t>
  </si>
  <si>
    <t>1250*2500</t>
  </si>
  <si>
    <t xml:space="preserve">Лист с ПП (гладкий)                в плёнке</t>
  </si>
  <si>
    <t>Металлочерепица</t>
  </si>
  <si>
    <t>Монтеррей</t>
  </si>
  <si>
    <t xml:space="preserve">1190 / 1100 мм</t>
  </si>
  <si>
    <t xml:space="preserve">Доборные элементы кровли</t>
  </si>
  <si>
    <t xml:space="preserve">Планка примыкания  (Ендова)</t>
  </si>
  <si>
    <t>150*150*2000</t>
  </si>
  <si>
    <t>ОЦ</t>
  </si>
  <si>
    <t>Полиэстер</t>
  </si>
  <si>
    <t>200*200*2000</t>
  </si>
  <si>
    <t>250*250*2000</t>
  </si>
  <si>
    <t>130*90*2000</t>
  </si>
  <si>
    <t xml:space="preserve">КОНЁК плоский</t>
  </si>
  <si>
    <t>50*50*2000</t>
  </si>
  <si>
    <t xml:space="preserve">Угол наружный, внутренний</t>
  </si>
  <si>
    <t>75*75*2000</t>
  </si>
  <si>
    <t>100*100*2000</t>
  </si>
  <si>
    <t xml:space="preserve">ОТЛИВ (Сандрик)</t>
  </si>
  <si>
    <t xml:space="preserve">50 * 2000</t>
  </si>
  <si>
    <t xml:space="preserve">100 * 2000</t>
  </si>
  <si>
    <t xml:space="preserve">150 * 2000</t>
  </si>
  <si>
    <t xml:space="preserve">200 * 2000</t>
  </si>
  <si>
    <t xml:space="preserve">Карнизная планка</t>
  </si>
  <si>
    <t>75*70*2000</t>
  </si>
  <si>
    <t xml:space="preserve">Торцевая (ветровая) планка</t>
  </si>
  <si>
    <t>90*100*2000</t>
  </si>
  <si>
    <t xml:space="preserve">Планка снегозадержания</t>
  </si>
  <si>
    <t>2121/1</t>
  </si>
  <si>
    <t xml:space="preserve">Снегозадержатель трубчатый, 3м</t>
  </si>
  <si>
    <t xml:space="preserve">ОЦ  овальн.</t>
  </si>
  <si>
    <t xml:space="preserve">ПВХ овальн.</t>
  </si>
  <si>
    <t xml:space="preserve">ПВХ круглый</t>
  </si>
  <si>
    <t xml:space="preserve">Пластиковый водосток Grand Line круглого сечения 120/90</t>
  </si>
  <si>
    <t>Цвет</t>
  </si>
  <si>
    <t xml:space="preserve">Желоб английский ПВХ Grand Line 3м</t>
  </si>
  <si>
    <t>Белый</t>
  </si>
  <si>
    <t>Шоколадный</t>
  </si>
  <si>
    <t xml:space="preserve">Соединитель желобов ПВХ Grand Line</t>
  </si>
  <si>
    <t xml:space="preserve">Заглушка желоба универсальная ПВХ Grand Line</t>
  </si>
  <si>
    <t xml:space="preserve">Угол желоба 90 град. универсальный ПВХ Grand Line</t>
  </si>
  <si>
    <t xml:space="preserve">Угол желоба 135 град. универсальный ПВХ Grand Line</t>
  </si>
  <si>
    <t xml:space="preserve">Угол желоба составной 90-150 град. ПВХ Grand Line</t>
  </si>
  <si>
    <t xml:space="preserve">Воронка ПВХ Grand Line</t>
  </si>
  <si>
    <t xml:space="preserve">Кронштейн желоба slider ПВХ Grand Line</t>
  </si>
  <si>
    <t xml:space="preserve">Кронштейн желоба ПВХ Grand Line металлический</t>
  </si>
  <si>
    <t xml:space="preserve">Удлинитель кронштейна желоба GL металлический</t>
  </si>
  <si>
    <t>Металлич.</t>
  </si>
  <si>
    <t xml:space="preserve">Труба ПВХ Grand Line 3м</t>
  </si>
  <si>
    <t xml:space="preserve">Муфта трубы соединительная ПВХ Grand Line</t>
  </si>
  <si>
    <t xml:space="preserve">Колено трубы 45 град. ПВХ Grand Line</t>
  </si>
  <si>
    <t xml:space="preserve">Колено трубы 67 град. ПВХ Grand Line</t>
  </si>
  <si>
    <t xml:space="preserve">Колено сливное ПВХ Grand Line</t>
  </si>
  <si>
    <t xml:space="preserve">Хомут трубы металлический на камень Grand Line ПВХ</t>
  </si>
  <si>
    <t xml:space="preserve">Хомут трубы металлический на дерево Grand Line ПВХ</t>
  </si>
  <si>
    <t xml:space="preserve">Хомут трубы Kliker ПВХ Grand Line Premium</t>
  </si>
  <si>
    <t xml:space="preserve">* ИЗГОТОВЛЕНИЕ МЕТАЛЛОКОНСТРУКЦИЙ:</t>
  </si>
  <si>
    <t xml:space="preserve">НАВЕСЫ   АВТОНАВЕСЫ   КОЗЫРЬКИ   ПЕРГОЛЫ</t>
  </si>
  <si>
    <t xml:space="preserve">ВОРОТА   КАЛИТКИ   СТОЛБЫ   ЛЕСТНИЦЫ</t>
  </si>
  <si>
    <t xml:space="preserve">ВХОДНЫЕ ГРУППЫ  И  Т. Д.</t>
  </si>
  <si>
    <t xml:space="preserve"> Столбы   Лаги</t>
  </si>
  <si>
    <r>
      <rPr>
        <b/>
        <sz val="20"/>
        <rFont val="Arial Cyr"/>
      </rPr>
      <t xml:space="preserve">НАИМЕНОВАНИЕ,  размеры</t>
    </r>
  </si>
  <si>
    <t xml:space="preserve">Цена, руб/шт</t>
  </si>
  <si>
    <t xml:space="preserve">Столб СТАЛЬНОЙ Ø40х1,5  h=2,2 м, окраш., заглушка, крепление</t>
  </si>
  <si>
    <t xml:space="preserve">Столб СТАЛЬНОЙ Ø40х1,5  h=2,5 м, окраш., заглушка, крепление</t>
  </si>
  <si>
    <t xml:space="preserve">Столб ОЦИНК Ø40х1,5  h=2,2 м,  заглушка, крепление</t>
  </si>
  <si>
    <t xml:space="preserve">Столб ОЦИНК Ø40х1,5  h=2,5 м,  заглушка, крепление</t>
  </si>
  <si>
    <t xml:space="preserve"> Оцинкованный</t>
  </si>
  <si>
    <t xml:space="preserve">Столб 40х40</t>
  </si>
  <si>
    <r>
      <rPr>
        <b/>
        <sz val="20"/>
        <rFont val="Arial Cyr"/>
      </rPr>
      <t xml:space="preserve">Н-2,5 м</t>
    </r>
    <r>
      <rPr>
        <sz val="13"/>
        <rFont val="Arial Cyr"/>
      </rPr>
      <t xml:space="preserve">, </t>
    </r>
    <r>
      <rPr>
        <sz val="16"/>
        <rFont val="Arial Cyr"/>
      </rPr>
      <t>заглушка</t>
    </r>
    <r>
      <rPr>
        <sz val="13"/>
        <rFont val="Arial Cyr"/>
      </rPr>
      <t xml:space="preserve">   </t>
    </r>
    <r>
      <rPr>
        <b/>
        <sz val="16"/>
        <rFont val="Arial Cyr"/>
      </rPr>
      <t xml:space="preserve">ОЦ / ОЦ + ПОРОШК. ОКР.</t>
    </r>
  </si>
  <si>
    <t xml:space="preserve">700 / 950</t>
  </si>
  <si>
    <t xml:space="preserve">Столб 50х50</t>
  </si>
  <si>
    <r>
      <rPr>
        <b/>
        <sz val="20"/>
        <rFont val="Arial Cyr"/>
      </rPr>
      <t xml:space="preserve">Н-2,7 м</t>
    </r>
    <r>
      <rPr>
        <sz val="13"/>
        <rFont val="Arial Cyr"/>
      </rPr>
      <t xml:space="preserve">, </t>
    </r>
    <r>
      <rPr>
        <sz val="16"/>
        <rFont val="Arial Cyr"/>
      </rPr>
      <t>заглушка</t>
    </r>
    <r>
      <rPr>
        <sz val="13"/>
        <rFont val="Arial Cyr"/>
      </rPr>
      <t xml:space="preserve">   </t>
    </r>
    <r>
      <rPr>
        <b/>
        <sz val="16"/>
        <rFont val="Arial Cyr"/>
      </rPr>
      <t xml:space="preserve">ОЦ / ОЦ + ПОРОШК. ОКР.</t>
    </r>
  </si>
  <si>
    <t xml:space="preserve">950 / 1300</t>
  </si>
  <si>
    <t xml:space="preserve">Столб 60х40</t>
  </si>
  <si>
    <t xml:space="preserve">Перемычка  40х20</t>
  </si>
  <si>
    <r>
      <rPr>
        <b/>
        <sz val="20"/>
        <rFont val="Arial Cyr"/>
      </rPr>
      <t xml:space="preserve">Н - 2,5м</t>
    </r>
    <r>
      <rPr>
        <sz val="18"/>
        <rFont val="Arial Cyr"/>
      </rPr>
      <t>.</t>
    </r>
    <r>
      <rPr>
        <sz val="16"/>
        <rFont val="Arial Cyr"/>
      </rPr>
      <t xml:space="preserve">       ОЦ / ОЦ + ПОРОШК. ОКР.</t>
    </r>
  </si>
  <si>
    <r>
      <rPr>
        <sz val="28"/>
        <rFont val="Arial Cyr"/>
      </rPr>
      <t xml:space="preserve">300 / </t>
    </r>
    <r>
      <rPr>
        <b/>
        <sz val="28"/>
        <rFont val="Arial Cyr"/>
      </rPr>
      <t>450</t>
    </r>
  </si>
  <si>
    <r>
      <t xml:space="preserve">Перемычка-лага   40*20мм,  </t>
    </r>
    <r>
      <rPr>
        <sz val="20"/>
        <rFont val="Arial Cyr"/>
      </rPr>
      <t xml:space="preserve">длина - 2,5м   </t>
    </r>
    <r>
      <rPr>
        <sz val="18"/>
        <rFont val="Arial Cyr"/>
      </rPr>
      <t>ОЦИНКОВАННАЯ</t>
    </r>
  </si>
  <si>
    <r>
      <t xml:space="preserve"> Столб  40х40   </t>
    </r>
    <r>
      <rPr>
        <sz val="18"/>
        <rFont val="Arial Cyr"/>
      </rPr>
      <t>ОЦИНКОВАННЫЙ</t>
    </r>
  </si>
  <si>
    <r>
      <rPr>
        <b/>
        <sz val="20"/>
        <rFont val="Arial Cyr"/>
      </rPr>
      <t xml:space="preserve">Н-2,4 м</t>
    </r>
    <r>
      <rPr>
        <sz val="13"/>
        <rFont val="Arial Cyr"/>
      </rPr>
      <t>,</t>
    </r>
    <r>
      <rPr>
        <sz val="16"/>
        <rFont val="Arial Cyr"/>
      </rPr>
      <t xml:space="preserve"> заглушка, Оцинкованный</t>
    </r>
  </si>
  <si>
    <r>
      <rPr>
        <b/>
        <sz val="20"/>
        <rFont val="Arial Cyr"/>
      </rPr>
      <t xml:space="preserve">Н-2,7 м</t>
    </r>
    <r>
      <rPr>
        <sz val="13"/>
        <rFont val="Arial Cyr"/>
      </rPr>
      <t xml:space="preserve">, </t>
    </r>
    <r>
      <rPr>
        <sz val="16"/>
        <rFont val="Arial Cyr"/>
      </rPr>
      <t xml:space="preserve">заглушка, Оцинкованный</t>
    </r>
  </si>
  <si>
    <t>Крепёж</t>
  </si>
  <si>
    <r>
      <rPr>
        <u val="single"/>
        <sz val="18"/>
        <rFont val="Arial Cyr"/>
      </rPr>
      <t xml:space="preserve">Кронштейн 40*40</t>
    </r>
    <r>
      <rPr>
        <sz val="18"/>
        <rFont val="Arial Cyr"/>
      </rPr>
      <t xml:space="preserve"> наружн./внутр.  ЦИНК </t>
    </r>
    <r>
      <rPr>
        <b/>
        <sz val="18"/>
        <rFont val="Arial Cyr"/>
      </rPr>
      <t xml:space="preserve">/ ПОРОШОК</t>
    </r>
  </si>
  <si>
    <r>
      <rPr>
        <sz val="28"/>
        <rFont val="Arial Cyr"/>
      </rPr>
      <t xml:space="preserve">100 / </t>
    </r>
    <r>
      <rPr>
        <b/>
        <sz val="28"/>
        <rFont val="Arial Cyr"/>
      </rPr>
      <t>150</t>
    </r>
  </si>
  <si>
    <r>
      <rPr>
        <u val="single"/>
        <sz val="18"/>
        <rFont val="Arial Cyr"/>
      </rPr>
      <t xml:space="preserve">Кронштейн 50*40</t>
    </r>
    <r>
      <rPr>
        <sz val="18"/>
        <rFont val="Arial Cyr"/>
      </rPr>
      <t xml:space="preserve"> наружн./внутр.  ЦИНК </t>
    </r>
    <r>
      <rPr>
        <b/>
        <sz val="18"/>
        <rFont val="Arial Cyr"/>
      </rPr>
      <t xml:space="preserve">/ ПОРОШОК</t>
    </r>
  </si>
  <si>
    <r>
      <rPr>
        <u val="single"/>
        <sz val="18"/>
        <rFont val="Arial Cyr"/>
      </rPr>
      <t xml:space="preserve">Кронштейн 60*40</t>
    </r>
    <r>
      <rPr>
        <sz val="18"/>
        <rFont val="Arial Cyr"/>
      </rPr>
      <t xml:space="preserve"> наружн./внутр.  ЦИНК </t>
    </r>
    <r>
      <rPr>
        <b/>
        <sz val="18"/>
        <rFont val="Arial Cyr"/>
      </rPr>
      <t xml:space="preserve">/ ПОРОШОК</t>
    </r>
  </si>
  <si>
    <t xml:space="preserve">ТРОС для растяжки М2 мм, (200м.п.)</t>
  </si>
  <si>
    <t xml:space="preserve">ТРОС для растяжки М3 мм, (200м.п.)</t>
  </si>
  <si>
    <t xml:space="preserve">ТРОС для растяжки в оплётке ПВХ М1/2 мм, (250м.п.)</t>
  </si>
  <si>
    <t xml:space="preserve">ТРОС для растяжки в оплётке ПВХ М2/3 мм, (200м.п.)</t>
  </si>
  <si>
    <t xml:space="preserve">Краб-система Т-образный       ОЦ 20*20*20   (полка 20)</t>
  </si>
  <si>
    <t xml:space="preserve">Краб-система Г-образный       ОЦ 20*20        (полка 20)</t>
  </si>
  <si>
    <t xml:space="preserve">Краб-система Х-образный    ОЦ 20*20*20*20    (полка 20)</t>
  </si>
  <si>
    <t xml:space="preserve">Краб-система XYZ-образный   ОЦ 20*20*20   (полка 20)</t>
  </si>
  <si>
    <t xml:space="preserve">Краб-Угол на 4 стороны  20х20х20х20     (полка 20)</t>
  </si>
  <si>
    <t xml:space="preserve">Краб-система Т-образный       ОЦ 40*40*40   (полка 40)</t>
  </si>
  <si>
    <t xml:space="preserve">Краб-система Х-образный       ОЦ 40*40*40*40   (полка 40)</t>
  </si>
  <si>
    <t xml:space="preserve">Краб-система Т-образный       ОЦ 40*20*40   (полка 20и40)</t>
  </si>
  <si>
    <t xml:space="preserve">Краб-система Х-образный       ОЦ 20*40*20*40   (полка 20и40)</t>
  </si>
  <si>
    <t xml:space="preserve">Скоба U-образная 3мм (Зелёная)</t>
  </si>
  <si>
    <t xml:space="preserve">Саморез кров. 4,8*29 сверло ОКРАШ (синий, зел, вишня, шоколад, серый)</t>
  </si>
  <si>
    <t xml:space="preserve">Саморез кров. 4,8*51 сверло ОКРАШ (синий, зел, вишня, шоколад, серый)</t>
  </si>
  <si>
    <t xml:space="preserve">Саморез кров. 5,5*19 сверло ОКРАШ (синий, зел, вишня, шоколад, серый)</t>
  </si>
  <si>
    <r>
      <t xml:space="preserve">Скоба малая 40*30   ОКРАШ </t>
    </r>
    <r>
      <rPr>
        <b/>
        <sz val="20"/>
        <rFont val="Arial Cyr"/>
      </rPr>
      <t xml:space="preserve">  для секций</t>
    </r>
  </si>
  <si>
    <r>
      <t xml:space="preserve">Скоба малая 40*30    ОЦ    </t>
    </r>
    <r>
      <rPr>
        <b/>
        <sz val="20"/>
        <rFont val="Arial Cyr"/>
      </rPr>
      <t xml:space="preserve"> для секций</t>
    </r>
  </si>
  <si>
    <t xml:space="preserve">Ворота, калитки, автоматика</t>
  </si>
  <si>
    <t xml:space="preserve">Ворота  3,0х1,4 со столбами 50*50-2,7м (ОЦ-рабица) окраш. ЭКОНОМ</t>
  </si>
  <si>
    <t xml:space="preserve">Калитка 0,8х1,4 со столбом 50*50-2,4м (ОЦ-рабица) окраш. ЭКОНОМ </t>
  </si>
  <si>
    <t xml:space="preserve">Калитка 0,8х1,4(2)м  2 столба  50*50-3,0м (ОЦ-рабица) окраш. ЭКОНОМ </t>
  </si>
  <si>
    <t xml:space="preserve">Ворота-каркас  3,4х1,5 со столбами, 50*50-2,7м  окраш. ЭКОНОМ </t>
  </si>
  <si>
    <t xml:space="preserve">Калитка-каркас 0,8х1,5 со столбом 50*50-2,4м  окраш. ЭКОНОМ </t>
  </si>
  <si>
    <t xml:space="preserve">Калитка-каркас 0,8х1,5(2)м  2 столба  50*50-3,0м  окраш. ЭКОНОМ </t>
  </si>
  <si>
    <t xml:space="preserve">Ворота 3D   3,4х1,5  со столбами 50*50-2,7м  окраш. ЭКОНОМ </t>
  </si>
  <si>
    <t xml:space="preserve">Калитка 3D  0,75х1,5  со столбом 50*50-2,4м  окраш. ЭКОНОМ </t>
  </si>
  <si>
    <t xml:space="preserve">Калитка 3D  0,75х1,5(2)м  2 столба  50*50-3,0м  окраш. ЭКОНОМ </t>
  </si>
  <si>
    <t xml:space="preserve">Доплата за рабицу ПВХ</t>
  </si>
  <si>
    <t xml:space="preserve">Доплата за "каркас рамка в рамке" 20*20 в 40*20</t>
  </si>
  <si>
    <t xml:space="preserve">Доплата за изогнутую верхнюю перемычку на калитке 2-ст. + вензель</t>
  </si>
  <si>
    <t xml:space="preserve">Доплата за встроенный замок</t>
  </si>
  <si>
    <r>
      <rPr>
        <u val="single"/>
        <sz val="20"/>
        <rFont val="Arial"/>
      </rPr>
      <t>Ворота</t>
    </r>
    <r>
      <rPr>
        <b/>
        <u val="single"/>
        <sz val="20"/>
        <rFont val="Arial"/>
      </rPr>
      <t xml:space="preserve"> 3D</t>
    </r>
    <r>
      <rPr>
        <u val="single"/>
        <sz val="20"/>
        <rFont val="Arial"/>
      </rPr>
      <t xml:space="preserve">  ОЦ 4,0х1,5</t>
    </r>
    <r>
      <rPr>
        <sz val="18"/>
        <rFont val="Arial"/>
      </rPr>
      <t xml:space="preserve">                 (рамка </t>
    </r>
    <r>
      <rPr>
        <sz val="14"/>
        <rFont val="Arial"/>
      </rPr>
      <t>ОЦ40*40;</t>
    </r>
    <r>
      <rPr>
        <sz val="18"/>
        <rFont val="Arial"/>
      </rPr>
      <t xml:space="preserve"> столбы</t>
    </r>
    <r>
      <rPr>
        <sz val="14"/>
        <rFont val="Arial"/>
      </rPr>
      <t xml:space="preserve"> ОЦ50*50-2,7м; секции 3мм; </t>
    </r>
    <r>
      <rPr>
        <sz val="18"/>
        <rFont val="Arial"/>
      </rPr>
      <t>проушины</t>
    </r>
    <r>
      <rPr>
        <sz val="14"/>
        <rFont val="Arial"/>
      </rPr>
      <t xml:space="preserve"> под навесной замок; 3 задвижки</t>
    </r>
    <r>
      <rPr>
        <sz val="18"/>
        <rFont val="Arial"/>
      </rPr>
      <t>)</t>
    </r>
    <r>
      <rPr>
        <sz val="14"/>
        <rFont val="Arial"/>
      </rPr>
      <t xml:space="preserve">   </t>
    </r>
    <r>
      <rPr>
        <b/>
        <sz val="18"/>
        <rFont val="Arial"/>
      </rPr>
      <t>СТАНДАРТ</t>
    </r>
    <r>
      <rPr>
        <sz val="18"/>
        <rFont val="Arial"/>
      </rPr>
      <t xml:space="preserve"> RAL6005 в ПОРОШКЕ</t>
    </r>
  </si>
  <si>
    <r>
      <rPr>
        <u val="single"/>
        <sz val="20"/>
        <rFont val="Arial"/>
      </rPr>
      <t>Калитка</t>
    </r>
    <r>
      <rPr>
        <b/>
        <u val="single"/>
        <sz val="20"/>
        <rFont val="Arial"/>
      </rPr>
      <t xml:space="preserve"> 3D</t>
    </r>
    <r>
      <rPr>
        <u val="single"/>
        <sz val="20"/>
        <rFont val="Arial"/>
      </rPr>
      <t xml:space="preserve">  ОЦ 1,0х1,5</t>
    </r>
    <r>
      <rPr>
        <sz val="18"/>
        <rFont val="Arial"/>
      </rPr>
      <t xml:space="preserve">                   (рамка </t>
    </r>
    <r>
      <rPr>
        <sz val="14"/>
        <rFont val="Arial"/>
      </rPr>
      <t>ОЦ40*40;</t>
    </r>
    <r>
      <rPr>
        <sz val="18"/>
        <rFont val="Arial"/>
      </rPr>
      <t xml:space="preserve"> столбы</t>
    </r>
    <r>
      <rPr>
        <sz val="14"/>
        <rFont val="Arial"/>
      </rPr>
      <t xml:space="preserve"> ОЦ50*50-2,7м; секции 3мм; </t>
    </r>
    <r>
      <rPr>
        <sz val="18"/>
        <rFont val="Arial"/>
      </rPr>
      <t>проушины</t>
    </r>
    <r>
      <rPr>
        <sz val="14"/>
        <rFont val="Arial"/>
      </rPr>
      <t xml:space="preserve"> под навесной замок</t>
    </r>
    <r>
      <rPr>
        <sz val="18"/>
        <rFont val="Arial"/>
      </rPr>
      <t>)</t>
    </r>
    <r>
      <rPr>
        <sz val="14"/>
        <rFont val="Arial"/>
      </rPr>
      <t xml:space="preserve">   </t>
    </r>
    <r>
      <rPr>
        <b/>
        <sz val="18"/>
        <rFont val="Arial"/>
      </rPr>
      <t>СТАНДАРТ</t>
    </r>
    <r>
      <rPr>
        <sz val="18"/>
        <rFont val="Arial"/>
      </rPr>
      <t xml:space="preserve"> RAL6005 в ПОРОШКЕ</t>
    </r>
  </si>
  <si>
    <t xml:space="preserve">Рамка откатных ворот "Эконом"   1,9м*4,35 (6) м</t>
  </si>
  <si>
    <r>
      <rPr>
        <b/>
        <sz val="20"/>
        <rFont val="Arial"/>
      </rPr>
      <t xml:space="preserve">Комплект для откатных ворот VSK M-6 до 475кг: </t>
    </r>
    <r>
      <rPr>
        <sz val="20"/>
        <rFont val="Arial"/>
      </rPr>
      <t xml:space="preserve">Направляющая 70х60х3,5 L=6000мм - 1шт.,                   опора роликовая M - 2 шт., концевой ролик для балки M - 1шт., нижний ловитель c полимерными накладками M - 1шт., верхний ловитель с полимерными акладками M - 1шт., кронштейн от бокового качения с нейлоновыми роликами NEW - 1шт., торцевая крышка NEW - 1шт.</t>
    </r>
  </si>
  <si>
    <t xml:space="preserve">Подставка ргулируемая роликовой опоры 70*60*3,5                    (необходимо 2шт)</t>
  </si>
  <si>
    <t xml:space="preserve">"КомплексСтрой"         </t>
  </si>
  <si>
    <r>
      <rPr>
        <sz val="11"/>
        <rFont val="Arial Cyr"/>
      </rPr>
      <t xml:space="preserve">г.Н.Новгород, ул.Монастырка-13;                                                      ул.Суздальская-70   рынок "АВТО Молл"                                                                                          </t>
    </r>
    <r>
      <rPr>
        <b/>
        <sz val="14"/>
        <rFont val="Arial Cyr"/>
      </rPr>
      <t xml:space="preserve">тел. (831) 423-97-44   413-21-70</t>
    </r>
  </si>
  <si>
    <t xml:space="preserve">М Е Т А Л Л</t>
  </si>
  <si>
    <t xml:space="preserve">НАИМЕНОВАНИЕ,  размеры</t>
  </si>
  <si>
    <r>
      <rPr>
        <b/>
        <sz val="20"/>
        <rFont val="Arial Cyr"/>
      </rPr>
      <t>Цена,</t>
    </r>
    <r>
      <rPr>
        <sz val="20"/>
        <rFont val="Arial Cyr"/>
      </rPr>
      <t xml:space="preserve">  </t>
    </r>
    <r>
      <rPr>
        <sz val="20"/>
        <rFont val="Arial Cyr"/>
      </rPr>
      <t xml:space="preserve"> руб/м.п.</t>
    </r>
  </si>
  <si>
    <t xml:space="preserve">Арматура D6</t>
  </si>
  <si>
    <t xml:space="preserve">Арматура D8</t>
  </si>
  <si>
    <t xml:space="preserve">Арматура D10</t>
  </si>
  <si>
    <t xml:space="preserve">Арматура D12</t>
  </si>
  <si>
    <t xml:space="preserve">Арматура D14</t>
  </si>
  <si>
    <t xml:space="preserve">Арматура D16</t>
  </si>
  <si>
    <t xml:space="preserve">Квадрат 8</t>
  </si>
  <si>
    <t xml:space="preserve">Квадрат 10</t>
  </si>
  <si>
    <t xml:space="preserve">Квадрат 12</t>
  </si>
  <si>
    <t xml:space="preserve">Колючая проволока КЦ-1 ГОСТ 285-69 d 2.8</t>
  </si>
  <si>
    <t xml:space="preserve">Круг 6,5</t>
  </si>
  <si>
    <t xml:space="preserve">Круг 8</t>
  </si>
  <si>
    <t xml:space="preserve">Круг 10</t>
  </si>
  <si>
    <t xml:space="preserve">Круг 12</t>
  </si>
  <si>
    <t xml:space="preserve">Лист Х/К 1250*2500*1,0мм</t>
  </si>
  <si>
    <t xml:space="preserve">Лист г/к 1250*2500*1,5мм</t>
  </si>
  <si>
    <t xml:space="preserve">Лист г/к 1000*2000*2,0мм</t>
  </si>
  <si>
    <t xml:space="preserve">Лист г/к 1250*2500*2,0мм</t>
  </si>
  <si>
    <t xml:space="preserve">Лист г/к 1250*2500*3,0мм</t>
  </si>
  <si>
    <t xml:space="preserve">Лист ПВЛ 406                   за 1 м2!!!</t>
  </si>
  <si>
    <t xml:space="preserve">Полоса 20*4</t>
  </si>
  <si>
    <t xml:space="preserve">Полоса 25*4</t>
  </si>
  <si>
    <t xml:space="preserve">Полоса 30*4</t>
  </si>
  <si>
    <t xml:space="preserve">Полоса 40*4</t>
  </si>
  <si>
    <t xml:space="preserve">Полоса 50*5</t>
  </si>
  <si>
    <t xml:space="preserve">Проволока вязальная    D1,2</t>
  </si>
  <si>
    <t xml:space="preserve">Проволока вязальная    D2,0</t>
  </si>
  <si>
    <t xml:space="preserve">Проволока вязальная    D3,0</t>
  </si>
  <si>
    <t xml:space="preserve">Проволока вязальная    D4,0</t>
  </si>
  <si>
    <t xml:space="preserve">Проволока вязальная    D5,0</t>
  </si>
  <si>
    <t xml:space="preserve">СББ "Егоза" АКЛ 500/40/3</t>
  </si>
  <si>
    <t xml:space="preserve">Стеклопластик.арматура D6</t>
  </si>
  <si>
    <t xml:space="preserve">Стеклопластик.арматура D8</t>
  </si>
  <si>
    <t xml:space="preserve">Стеклопластик.арматура D10</t>
  </si>
  <si>
    <t xml:space="preserve">Стеклопластик.арматура D12</t>
  </si>
  <si>
    <t xml:space="preserve">Труба ВГП 15*2,8</t>
  </si>
  <si>
    <t xml:space="preserve">Труба ВГП 20*2,8</t>
  </si>
  <si>
    <t xml:space="preserve">Труба ВГП 25*2,8</t>
  </si>
  <si>
    <t xml:space="preserve">Труба ВГП 32*2,8</t>
  </si>
  <si>
    <t xml:space="preserve">Труба ВГП 40*3,5</t>
  </si>
  <si>
    <t xml:space="preserve">Труба ЭСВ 57*3</t>
  </si>
  <si>
    <t xml:space="preserve">Труба ЭСВ 76*3,5</t>
  </si>
  <si>
    <t xml:space="preserve">Труба ЭСВ 89*3</t>
  </si>
  <si>
    <t xml:space="preserve">Труба ЭСВ 89*4</t>
  </si>
  <si>
    <t xml:space="preserve">Труба ЭСВ 108*3</t>
  </si>
  <si>
    <t xml:space="preserve">Труба ЭСВ 108*4</t>
  </si>
  <si>
    <t xml:space="preserve">Труба проф. 10*10*1,5мм</t>
  </si>
  <si>
    <t xml:space="preserve">Труба проф. 15*15*1,5мм</t>
  </si>
  <si>
    <t xml:space="preserve">Труба проф. 20*20*1,5мм</t>
  </si>
  <si>
    <t xml:space="preserve">Труба проф. 20*20*2,0мм</t>
  </si>
  <si>
    <t xml:space="preserve">Труба проф. 25*25*1,5мм</t>
  </si>
  <si>
    <t xml:space="preserve">Труба проф. 25*25*2,0мм</t>
  </si>
  <si>
    <t xml:space="preserve">Труба проф. 30*20*1,5мм</t>
  </si>
  <si>
    <t xml:space="preserve">Труба проф. 30*20*1,2мм   ОЦИНКОВАННАЯ</t>
  </si>
  <si>
    <t xml:space="preserve">Труба проф. 30*30*1,5мм</t>
  </si>
  <si>
    <t xml:space="preserve">Труба проф. 30*30*2,0мм</t>
  </si>
  <si>
    <r>
      <t xml:space="preserve">Труба проф. 40*20*1,2мм   ОЦИНКОВАННАЯ   </t>
    </r>
    <r>
      <rPr>
        <b/>
        <sz val="20"/>
        <rFont val="Arial"/>
      </rPr>
      <t xml:space="preserve">  5м!!!</t>
    </r>
  </si>
  <si>
    <t xml:space="preserve">Труба проф. 40*20*1,5мм</t>
  </si>
  <si>
    <t xml:space="preserve">Труба проф. 40*20*2,0мм</t>
  </si>
  <si>
    <t xml:space="preserve">Труба проф. 40*20*1,2мм   ОЦИНКОВАННАЯ</t>
  </si>
  <si>
    <t xml:space="preserve">Труба проф. 40*25*1,5мм</t>
  </si>
  <si>
    <t xml:space="preserve">Труба проф. 40*25*2,0мм</t>
  </si>
  <si>
    <t xml:space="preserve">Труба проф. 40*40*1,5мм</t>
  </si>
  <si>
    <t xml:space="preserve">Труба проф. 40*40*2,0мм</t>
  </si>
  <si>
    <t xml:space="preserve">Труба проф. 40*40*3,0мм</t>
  </si>
  <si>
    <t xml:space="preserve">Труба проф. 50*25*1,5мм</t>
  </si>
  <si>
    <t xml:space="preserve">Труба проф. 50*25*2,0мм </t>
  </si>
  <si>
    <t xml:space="preserve">Труба проф. 50*50*1,5мм</t>
  </si>
  <si>
    <t xml:space="preserve">Труба проф. 50*50*2,0мм</t>
  </si>
  <si>
    <t xml:space="preserve">Труба проф. 50*50*3,0мм</t>
  </si>
  <si>
    <t xml:space="preserve">Труба проф. 50*50*1,8мм   ОЦИНКОВАННАЯ</t>
  </si>
  <si>
    <t xml:space="preserve">Труба проф. 60*30*2мм</t>
  </si>
  <si>
    <t xml:space="preserve">Труба проф. 60*40*1,5мм</t>
  </si>
  <si>
    <t xml:space="preserve">Труба проф. 60*40*2,0мм</t>
  </si>
  <si>
    <t xml:space="preserve">Труба проф. 60*40*3,0мм </t>
  </si>
  <si>
    <t xml:space="preserve">Труба проф. 60*60*1,5мм</t>
  </si>
  <si>
    <t xml:space="preserve">Труба проф. 60*60*2мм</t>
  </si>
  <si>
    <t xml:space="preserve">Труба проф. 60*60*3мм</t>
  </si>
  <si>
    <t xml:space="preserve">Труба проф. 80*40*2мм</t>
  </si>
  <si>
    <t xml:space="preserve">Труба проф. 80*40*3мм</t>
  </si>
  <si>
    <t xml:space="preserve">Труба проф. 80*60*2мм</t>
  </si>
  <si>
    <t xml:space="preserve">Труба проф. 80*60*3мм</t>
  </si>
  <si>
    <t xml:space="preserve">Труба проф. 80*80*2мм</t>
  </si>
  <si>
    <t xml:space="preserve">Труба проф. 80*80*3мм</t>
  </si>
  <si>
    <t xml:space="preserve">Труба проф. 100*100*3мм</t>
  </si>
  <si>
    <t xml:space="preserve">Труба проф. 100*100*4мм</t>
  </si>
  <si>
    <t xml:space="preserve">Труба проф. 100*50*3мм</t>
  </si>
  <si>
    <t xml:space="preserve">Труба проф. 120*120*4мм</t>
  </si>
  <si>
    <t xml:space="preserve">Труба проф. 120*80*4мм</t>
  </si>
  <si>
    <t xml:space="preserve">Угол 25*3</t>
  </si>
  <si>
    <t xml:space="preserve">Угол 25*4</t>
  </si>
  <si>
    <t xml:space="preserve">Угол 32*3</t>
  </si>
  <si>
    <t xml:space="preserve">Угол 32*4</t>
  </si>
  <si>
    <t xml:space="preserve">Угол 40*4</t>
  </si>
  <si>
    <t xml:space="preserve">Угол 50*4</t>
  </si>
  <si>
    <t xml:space="preserve">Угол 50*5</t>
  </si>
  <si>
    <t xml:space="preserve">Угол 63*5</t>
  </si>
  <si>
    <t xml:space="preserve">Угол 75*5</t>
  </si>
  <si>
    <t xml:space="preserve">Угол 90*6</t>
  </si>
  <si>
    <t xml:space="preserve">Угол 100*7</t>
  </si>
  <si>
    <t xml:space="preserve">Угол 125*8</t>
  </si>
  <si>
    <t xml:space="preserve">Швеллер 6,5</t>
  </si>
  <si>
    <t xml:space="preserve">Швеллер 8</t>
  </si>
  <si>
    <t xml:space="preserve">Швеллер 10</t>
  </si>
  <si>
    <t xml:space="preserve">Швеллер 12</t>
  </si>
  <si>
    <t xml:space="preserve">Швеллер 14</t>
  </si>
  <si>
    <t xml:space="preserve">Швеллер 16</t>
  </si>
  <si>
    <t xml:space="preserve">Швеллер 18</t>
  </si>
  <si>
    <t xml:space="preserve">Швеллер 20</t>
  </si>
  <si>
    <t xml:space="preserve">Швеллер 100*50*3  ГНУТЫЙ </t>
  </si>
  <si>
    <t xml:space="preserve">Швеллер 120*50*3  ГНУТЫЙ </t>
  </si>
  <si>
    <t xml:space="preserve">Швеллер 120*60*4  ГНУТЫЙ </t>
  </si>
  <si>
    <t xml:space="preserve">Закладные   Отводы стальные</t>
  </si>
  <si>
    <r>
      <rPr>
        <b/>
        <sz val="20"/>
        <rFont val="Arial Cyr"/>
      </rPr>
      <t>Цена,</t>
    </r>
    <r>
      <rPr>
        <sz val="20"/>
        <rFont val="Arial Cyr"/>
      </rPr>
      <t xml:space="preserve">  </t>
    </r>
    <r>
      <rPr>
        <sz val="20"/>
        <rFont val="Arial Cyr"/>
      </rPr>
      <t xml:space="preserve"> руб/шт</t>
    </r>
  </si>
  <si>
    <t xml:space="preserve">Закладная 100*100*4</t>
  </si>
  <si>
    <t xml:space="preserve">Закладная 120*120*4</t>
  </si>
  <si>
    <t xml:space="preserve">Закладная 150*150*4</t>
  </si>
  <si>
    <t xml:space="preserve">Закладная 160*200*4</t>
  </si>
  <si>
    <t xml:space="preserve">Закладная 200*200*5</t>
  </si>
  <si>
    <t xml:space="preserve">Закладная 250*250*5</t>
  </si>
  <si>
    <t xml:space="preserve">Закладная 350*350*5</t>
  </si>
  <si>
    <t xml:space="preserve">Отвод стальной 15 черн / оцинк</t>
  </si>
  <si>
    <t xml:space="preserve">Отвод стальной 20 черн / оцинк</t>
  </si>
  <si>
    <t xml:space="preserve">Отвод стальной 25 черн / оцинк</t>
  </si>
  <si>
    <t xml:space="preserve">Отвод стальной 32 черн / оцинк</t>
  </si>
  <si>
    <t xml:space="preserve">Отвод стальной 40 черн / оцинк</t>
  </si>
  <si>
    <t xml:space="preserve">Отвод стальной 57 черн / оцинк</t>
  </si>
  <si>
    <t xml:space="preserve">Отвод стальной 76 черн / оцинк</t>
  </si>
  <si>
    <t xml:space="preserve">Отвод стальной 89 черн / оцинк</t>
  </si>
  <si>
    <t xml:space="preserve">Отвод стальной 108 черн / оцинк</t>
  </si>
  <si>
    <t xml:space="preserve">Профиля для гипсокартона</t>
  </si>
  <si>
    <t xml:space="preserve">Подвес прямой  оц 0,8 мм</t>
  </si>
  <si>
    <t xml:space="preserve">Подвес прямой 60*27</t>
  </si>
  <si>
    <t xml:space="preserve">Профиль 27*28  3м  RAL  0,5</t>
  </si>
  <si>
    <t xml:space="preserve">Профиль 50*40  3м  RAL  Ас3</t>
  </si>
  <si>
    <t xml:space="preserve">Профиль 50*50  3м  Т</t>
  </si>
  <si>
    <t xml:space="preserve">Профиль 60*27  3м  RAL  Ас3</t>
  </si>
  <si>
    <t xml:space="preserve">Профиль Маячковый  23*6  3м</t>
  </si>
  <si>
    <t xml:space="preserve">Профиль Маячковый  24*10  3м</t>
  </si>
  <si>
    <r>
      <rPr>
        <sz val="17"/>
        <rFont val="Arial"/>
      </rPr>
      <t xml:space="preserve">Профиль потолочный </t>
    </r>
    <r>
      <rPr>
        <b/>
        <sz val="17"/>
        <rFont val="Arial"/>
      </rPr>
      <t xml:space="preserve">Кнауф  </t>
    </r>
    <r>
      <rPr>
        <sz val="17"/>
        <rFont val="Arial"/>
      </rPr>
      <t xml:space="preserve">60*27   3м (0,6мм)</t>
    </r>
  </si>
  <si>
    <r>
      <rPr>
        <sz val="17"/>
        <rFont val="Arial"/>
      </rPr>
      <t xml:space="preserve">Профиль потолочный </t>
    </r>
    <r>
      <rPr>
        <b/>
        <sz val="17"/>
        <rFont val="Arial"/>
      </rPr>
      <t xml:space="preserve">Кнауф  </t>
    </r>
    <r>
      <rPr>
        <sz val="17"/>
        <rFont val="Arial"/>
      </rPr>
      <t xml:space="preserve">27*28   3м (0,6мм)</t>
    </r>
  </si>
  <si>
    <r>
      <rPr>
        <sz val="17"/>
        <rFont val="Arial"/>
      </rPr>
      <t xml:space="preserve">Профиль углозащитный ОЦ </t>
    </r>
    <r>
      <rPr>
        <b/>
        <sz val="17"/>
        <rFont val="Arial"/>
      </rPr>
      <t xml:space="preserve">Кнауф  </t>
    </r>
    <r>
      <rPr>
        <sz val="17"/>
        <rFont val="Arial"/>
      </rPr>
      <t xml:space="preserve">20*20*3000  (0,6мм)</t>
    </r>
  </si>
  <si>
    <t xml:space="preserve">Профиль углозащитный ПВХ с сеткой 10*15*2500  ГОСТ</t>
  </si>
  <si>
    <t xml:space="preserve">ОПОРЫ   СТУЛЬЧИКИ   ЗАГЛУШКИ   пластиковые и пр. крепёж</t>
  </si>
  <si>
    <t>4144/1</t>
  </si>
  <si>
    <t xml:space="preserve">Стульчик для арматуры 25</t>
  </si>
  <si>
    <t>4144/2</t>
  </si>
  <si>
    <t xml:space="preserve">Стульчик для арматуры 35</t>
  </si>
  <si>
    <t>4145/1</t>
  </si>
  <si>
    <t xml:space="preserve">Опора для арматуры 35*40*45*50 (малая)</t>
  </si>
  <si>
    <t xml:space="preserve">Опора для арматуры 60*70*80 (большая)</t>
  </si>
  <si>
    <t>4145/2</t>
  </si>
  <si>
    <t xml:space="preserve">Подставка для опоры арматуры под сыпучие грунты</t>
  </si>
  <si>
    <t xml:space="preserve">Заглушка пластик круглая D20</t>
  </si>
  <si>
    <t xml:space="preserve">Заглушка пластик круглая D25</t>
  </si>
  <si>
    <t xml:space="preserve">Заглушка пластик круглая D32</t>
  </si>
  <si>
    <t xml:space="preserve">Заглушка пластик круглая D40</t>
  </si>
  <si>
    <t xml:space="preserve">Заглушка пластик круглая D57</t>
  </si>
  <si>
    <t xml:space="preserve">Заглушка пластик круглая D76</t>
  </si>
  <si>
    <t xml:space="preserve">Заглушка пластик круглая D108</t>
  </si>
  <si>
    <t xml:space="preserve">Заглушка пластиковая   15*15</t>
  </si>
  <si>
    <t xml:space="preserve">Заглушка пластиковая   20*20</t>
  </si>
  <si>
    <t xml:space="preserve">Заглушка пластиковая   20*30</t>
  </si>
  <si>
    <t xml:space="preserve">Заглушка пластиковая   20*40</t>
  </si>
  <si>
    <t xml:space="preserve">Заглушка пластиковая   25*25</t>
  </si>
  <si>
    <t xml:space="preserve">Заглушка пластиковая   25*40</t>
  </si>
  <si>
    <t xml:space="preserve">Заглушка пластиковая   25*50</t>
  </si>
  <si>
    <t xml:space="preserve">Заглушка пластиковая   30*30</t>
  </si>
  <si>
    <t xml:space="preserve">Заглушка пластиковая   30*60</t>
  </si>
  <si>
    <t xml:space="preserve">Заглушка пластиковая   40*40</t>
  </si>
  <si>
    <t xml:space="preserve">Заглушка пластиковая   40*60</t>
  </si>
  <si>
    <t xml:space="preserve">Заглушка пластиковая   40*80</t>
  </si>
  <si>
    <t xml:space="preserve">Заглушка пластиковая   50*50</t>
  </si>
  <si>
    <t xml:space="preserve">Заглушка пластиковая   50*100</t>
  </si>
  <si>
    <t xml:space="preserve">Заглушка пластиковая   60*60</t>
  </si>
  <si>
    <t xml:space="preserve">Заглушка пластиковая   80*80</t>
  </si>
  <si>
    <t xml:space="preserve">Заглушка пластиковая   100*100</t>
  </si>
  <si>
    <t xml:space="preserve">Заглушка пластиковая   120*120</t>
  </si>
  <si>
    <t xml:space="preserve">   Наплавляемая гидроизоляция,   Рубероид,  Мастика,  Утеплители,   АСЦ трубы</t>
  </si>
  <si>
    <t xml:space="preserve">НАИМЕНОВАНИЕ,  Характеристики</t>
  </si>
  <si>
    <r>
      <rPr>
        <b/>
        <sz val="20"/>
        <rFont val="Arial Cyr"/>
      </rPr>
      <t>Цена,</t>
    </r>
    <r>
      <rPr>
        <sz val="20"/>
        <rFont val="Arial Cyr"/>
      </rPr>
      <t xml:space="preserve">  </t>
    </r>
    <r>
      <rPr>
        <sz val="20"/>
        <rFont val="Arial Cyr"/>
      </rPr>
      <t xml:space="preserve"> руб/ед</t>
    </r>
  </si>
  <si>
    <t xml:space="preserve">Стеклоизол ХПП 2,5   1*10м ( 25кг)</t>
  </si>
  <si>
    <t xml:space="preserve">Стеклоизол ТПП 2,5 1*10м  (25кг)</t>
  </si>
  <si>
    <t xml:space="preserve">Стеклоизол ХКП 3,5  1*10м  (36кг)</t>
  </si>
  <si>
    <t xml:space="preserve">Стеклоизол ТКП 3,5  1*10м  (36кг)</t>
  </si>
  <si>
    <t xml:space="preserve">Линокром ХПП   1*15м</t>
  </si>
  <si>
    <t xml:space="preserve">Линокром ТПП   1*15м</t>
  </si>
  <si>
    <t xml:space="preserve">Линокром ТКП   1*10м</t>
  </si>
  <si>
    <t xml:space="preserve">Рубероид РКК-350   (ТУ)   1*10м (с посыпкой)</t>
  </si>
  <si>
    <t xml:space="preserve">Рубероид РПП-300  (ТУ)   1*15м (без посыпки)</t>
  </si>
  <si>
    <t xml:space="preserve">Мастика битумная AquaMast (18кг) фундамент</t>
  </si>
  <si>
    <t xml:space="preserve">Праймер битумный AquaMast 16 кг (18л)</t>
  </si>
  <si>
    <t>4184/1</t>
  </si>
  <si>
    <t xml:space="preserve">Шифер плоский ЛП-НП 300*1500*8 (для грядок)</t>
  </si>
  <si>
    <t xml:space="preserve">Труба безнапорная БНТ-100  3,95 (Лато)</t>
  </si>
  <si>
    <t xml:space="preserve">Труба безнапорная БНТ-150  3,95 (Лато)</t>
  </si>
  <si>
    <t xml:space="preserve">   Паро-влагозащитные, диффузные плёнки (мембраны),   Фольга,  Скотч</t>
  </si>
  <si>
    <t xml:space="preserve">Паро-гидроизол. мембрана   Spanizol  Light   А   35м2, рул</t>
  </si>
  <si>
    <t xml:space="preserve">Паро-гидроизол. мембрана   Spanizol  Light   А   70м2, рул</t>
  </si>
  <si>
    <t xml:space="preserve">Паро-гидроизол. мембрана   Spanizol  Light   B   35м2, рул</t>
  </si>
  <si>
    <t xml:space="preserve">Паро-гидроизол. мембрана   Spanizol  Light   B   70м2, рул</t>
  </si>
  <si>
    <t xml:space="preserve">Паро-гидроизол. мембрана   Spanizol  Light   C   35м2, рул</t>
  </si>
  <si>
    <t xml:space="preserve">Паро-гидроизол. мембрана   Spanizol  Light   C   70м2, рул</t>
  </si>
  <si>
    <t xml:space="preserve">Паро-гидроизол. мембрана   Spanizol  Light   D   35м2, рул</t>
  </si>
  <si>
    <t xml:space="preserve">Паро-гидроизол. мембрана   Spanizol  Light   D   70м2, рул</t>
  </si>
  <si>
    <t xml:space="preserve">Паро-гидроизол. мембрана   Spanizol  Premium   А   35м2, рул</t>
  </si>
  <si>
    <t xml:space="preserve">Паро-гидроизол. мембрана   Spanizol  Premium   А   70м2, рул</t>
  </si>
  <si>
    <t xml:space="preserve">Паро-гидроизол. мембрана   Spanizol  Premium   B   35м2, рул</t>
  </si>
  <si>
    <t xml:space="preserve">Паро-гидроизол. мембрана   Spanizol  Premium   B   70м2, рул</t>
  </si>
  <si>
    <t xml:space="preserve">Паро-гидроизол. мембрана   Spanizol  Premium   C   35м2, рул</t>
  </si>
  <si>
    <t xml:space="preserve">Паро-гидроизол. мембрана   Spanizol  Premium   C   70м2, рул</t>
  </si>
  <si>
    <t xml:space="preserve">Паро-гидроизол. мембрана   Spanizol  Premium   D   35м2, рул</t>
  </si>
  <si>
    <t xml:space="preserve">Паро-гидроизол. мембрана   Spanizol  Premium   D   70м2, рул</t>
  </si>
  <si>
    <t xml:space="preserve">Диффузионная  мембрана   Spanizol  Premium   AM   35м2, рул</t>
  </si>
  <si>
    <t xml:space="preserve">Диффузионная  мембрана   Spanizol  Premium   AM   70м2, рул</t>
  </si>
  <si>
    <t xml:space="preserve">Крафт-бумага SPANIZOL  LB  1х12м  (130 г/м2), рул</t>
  </si>
  <si>
    <t xml:space="preserve">Крафт-бумага SPANIZOL  LB  1х30м  (130 г/м2), рул</t>
  </si>
  <si>
    <t xml:space="preserve">ФОЛЬГА Алюминиевая  Spanizol  1х6м   (50мкм)   (СТЕНЫ, ПОЛ), рул</t>
  </si>
  <si>
    <t xml:space="preserve">ФОЛЬГА Алюминиевая  Spanizol  1х10м (50мкм)   (СТЕНЫ, ПОЛ), рул</t>
  </si>
  <si>
    <t xml:space="preserve">ФОЛЬГА Алюминиевая  Spanizol  1х6м   (100мкм) (ПОТОЛОК), рул</t>
  </si>
  <si>
    <t xml:space="preserve">ФОЛЬГА Алюминиевая  Spanizol  1х10м (100мкм) (ПОТОЛОК), рул</t>
  </si>
  <si>
    <t xml:space="preserve">СКОТЧ Металлизированный  80мкр  (50ммх48м), шт</t>
  </si>
  <si>
    <t xml:space="preserve">ГЕОТЕКСТИЛЬ Spanizol  1,6х25м  (40 гр/м2)   40м2, рул    </t>
  </si>
  <si>
    <t xml:space="preserve">ГЕОТЕКСТИЛЬ Spanizol  1,6х50м  (40 гр/м2)   80м2, рул    </t>
  </si>
  <si>
    <t xml:space="preserve">ГЕОТЕКСТИЛЬ Spanizol  1,6х25м  (80 гр/м2)   40м2, рул    </t>
  </si>
  <si>
    <t xml:space="preserve">ГЕОТЕКСТИЛЬ Spanizol  1,6х50м  (80 гр/м2)   80м2, рул    </t>
  </si>
  <si>
    <t xml:space="preserve">ГЕОТЕКСТИЛЬ Spanizol  1,6х25м  (150 гр/м2)   40м2, рул    </t>
  </si>
  <si>
    <t xml:space="preserve">ГЕОТЕКСТИЛЬ Spanizol  1,6х50м  (150 гр/м2)   80м2, рул    </t>
  </si>
  <si>
    <t xml:space="preserve">ПОЛИКАРБОНАТ       Сотовый                      (Комплектующие)</t>
  </si>
  <si>
    <r>
      <rPr>
        <b/>
        <sz val="22"/>
        <rFont val="Arial Cyr"/>
      </rPr>
      <t>Цена,</t>
    </r>
    <r>
      <rPr>
        <sz val="22"/>
        <rFont val="Arial Cyr"/>
      </rPr>
      <t xml:space="preserve">  </t>
    </r>
    <r>
      <rPr>
        <sz val="22"/>
        <rFont val="Arial Cyr"/>
      </rPr>
      <t xml:space="preserve"> руб/ед</t>
    </r>
  </si>
  <si>
    <t xml:space="preserve">СПК 3,7мм Прозрачный 2100*6000   (0,47кг/м2)</t>
  </si>
  <si>
    <r>
      <t xml:space="preserve">СПК 4мм Прозрачный 2100*6000  </t>
    </r>
    <r>
      <rPr>
        <b/>
        <sz val="18"/>
        <rFont val="Arial"/>
      </rPr>
      <t xml:space="preserve"> (0,52кг/м2)</t>
    </r>
  </si>
  <si>
    <r>
      <t xml:space="preserve">СПК 4мм Прозрачный 2100*6000  </t>
    </r>
    <r>
      <rPr>
        <b/>
        <sz val="18"/>
        <rFont val="Arial"/>
      </rPr>
      <t xml:space="preserve"> (0,57кг/м2)</t>
    </r>
  </si>
  <si>
    <r>
      <rPr>
        <sz val="18"/>
        <rFont val="Arial"/>
      </rPr>
      <t xml:space="preserve">СПК 4мм Прозрачный 2100*6000  </t>
    </r>
    <r>
      <rPr>
        <b/>
        <sz val="18"/>
        <rFont val="Arial"/>
      </rPr>
      <t xml:space="preserve"> (0,65кг/м2)      </t>
    </r>
  </si>
  <si>
    <t xml:space="preserve">СПК 6мм Прозрачный 2100*6000   (0,85кг/м2)</t>
  </si>
  <si>
    <t xml:space="preserve">СПК 8мм Прозрачный 2100*6000   (1,0кг/м2)</t>
  </si>
  <si>
    <t xml:space="preserve">СПК 10мм Прозрачный 2100*6000   (1,1кг/м2)</t>
  </si>
  <si>
    <t xml:space="preserve">СПК 4мм Окрашенный 2100*6000   (0,56кг/м2)</t>
  </si>
  <si>
    <t xml:space="preserve">СПК 6мм Окрашенный 2100*6000   (0,85кг/м2)</t>
  </si>
  <si>
    <t xml:space="preserve">СПК 8мм Окрашенный 2100*6000   (1,0кг/м2)</t>
  </si>
  <si>
    <t xml:space="preserve">СПК 10мм Окрашенный 2100*6000   (1,1кг/м2)</t>
  </si>
  <si>
    <t xml:space="preserve">Профиль СПК торцевой UP 4мм Прозрачный</t>
  </si>
  <si>
    <t xml:space="preserve">Профиль СПК торцевой UP 6мм Прозрачный</t>
  </si>
  <si>
    <t xml:space="preserve">Профиль СПК торцевой UP 8мм Прозрачный</t>
  </si>
  <si>
    <t xml:space="preserve">Термошайбы универсальные прозрачные</t>
  </si>
  <si>
    <t>4235/1</t>
  </si>
  <si>
    <t xml:space="preserve">Профиль СПК соединительный неразёмный 4-6мм Прозрачный</t>
  </si>
  <si>
    <t xml:space="preserve">Профиль СПК соединительный неразёмный   8мм Прозрачный</t>
  </si>
  <si>
    <t>4235/2</t>
  </si>
  <si>
    <t xml:space="preserve">Профиль СПК соединительный неразёмный 10мм Прозрачный</t>
  </si>
  <si>
    <t xml:space="preserve">Профиль СПК соединительный HCP разъёмный 6-10мм Прозрачный</t>
  </si>
  <si>
    <t xml:space="preserve">ПОЛИКАРБОНАТ      Монолитный                                (гладкий  и  профилированный)</t>
  </si>
  <si>
    <r>
      <rPr>
        <sz val="18"/>
        <rFont val="Arial"/>
      </rPr>
      <t xml:space="preserve">МПК 1,0 мм ПРОЗРАЧНЫЙ 1250*2050,   </t>
    </r>
    <r>
      <rPr>
        <b/>
        <sz val="18"/>
        <rFont val="Arial"/>
      </rPr>
      <t>лист</t>
    </r>
  </si>
  <si>
    <r>
      <rPr>
        <sz val="18"/>
        <rFont val="Arial"/>
      </rPr>
      <t xml:space="preserve">МПК 2,0 мм ПРОЗРАЧНЫЙ 1525*2050,   </t>
    </r>
    <r>
      <rPr>
        <b/>
        <sz val="18"/>
        <rFont val="Arial"/>
      </rPr>
      <t>лист</t>
    </r>
  </si>
  <si>
    <t xml:space="preserve">ПМПК 0,8мм ПРОЗРАЧНЫЙ трапеция 1050*2000мм</t>
  </si>
  <si>
    <t>4239/1</t>
  </si>
  <si>
    <t xml:space="preserve">ПМПК 0,8мм БРОНЗА трапеция 1050*2000мм</t>
  </si>
  <si>
    <t xml:space="preserve">ПМПК 0,8мм КОРИЧНЕВЫЙ трапеция 1050*2000мм</t>
  </si>
  <si>
    <t xml:space="preserve">ПМПК 1,3мм ПРОЗРАЧНЫЙ трапеция 1050*3000мм</t>
  </si>
  <si>
    <t xml:space="preserve">ПМПК 1,3мм ПРОЗРАЧНЫЙ трапеция 1050*4000мм</t>
  </si>
  <si>
    <t xml:space="preserve">ПМПК 1,3мм БРОНЗА трапеция 1050*3000мм</t>
  </si>
  <si>
    <t xml:space="preserve">ПМПК 1,3мм БРОНЗА трапеция 1050*4000мм</t>
  </si>
  <si>
    <t xml:space="preserve">ПМПК 1,3мм КОРИЧНЕВЫЙ трапеция 1050*3000мм</t>
  </si>
  <si>
    <t xml:space="preserve">ПМПК 1,3мм КОРИЧНЕВЫЙ трапеция 1050*4000мм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</si>
</sst>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/yyyy"/>
    <numFmt numFmtId="161" formatCode="#,##0.0"/>
  </numFmts>
  <fonts count="68">
    <font>
      <sz val="10.000000"/>
      <color theme="1"/>
      <name val="Arial Cyr"/>
    </font>
    <font>
      <sz val="8.000000"/>
      <name val="Arial"/>
    </font>
    <font>
      <sz val="8.000000"/>
      <name val="Arial Cyr"/>
    </font>
    <font>
      <sz val="24.000000"/>
      <name val="Arial Cyr"/>
    </font>
    <font>
      <sz val="20.000000"/>
      <name val="Arial Cyr"/>
    </font>
    <font>
      <sz val="14.000000"/>
      <name val="Arial Cyr"/>
    </font>
    <font>
      <b/>
      <sz val="20.000000"/>
      <name val="Arial Cyr"/>
    </font>
    <font>
      <sz val="11.000000"/>
      <name val="Arial Cyr"/>
    </font>
    <font>
      <sz val="18.000000"/>
      <name val="Calibri"/>
    </font>
    <font>
      <sz val="12.000000"/>
      <name val="Calibri"/>
    </font>
    <font>
      <i/>
      <sz val="22.000000"/>
      <name val="Arial Black"/>
    </font>
    <font>
      <b/>
      <sz val="10.000000"/>
      <name val="Arial Cyr"/>
    </font>
    <font>
      <b/>
      <sz val="12.000000"/>
      <name val="Arial Cyr"/>
    </font>
    <font>
      <b/>
      <sz val="14.000000"/>
      <name val="Arial Cyr"/>
    </font>
    <font>
      <b/>
      <sz val="8.000000"/>
      <name val="Arial Cyr"/>
    </font>
    <font>
      <sz val="28.000000"/>
      <name val="Arial Cyr"/>
    </font>
    <font>
      <sz val="12.000000"/>
      <name val="Arial Cyr"/>
    </font>
    <font>
      <sz val="16.000000"/>
      <name val="Arial Cyr"/>
    </font>
    <font>
      <sz val="22.000000"/>
      <name val="Arial Cyr"/>
    </font>
    <font>
      <sz val="18.000000"/>
      <name val="Arial Cyr"/>
    </font>
    <font>
      <b/>
      <sz val="22.000000"/>
      <name val="Arial Cyr"/>
    </font>
    <font>
      <sz val="17.000000"/>
      <name val="Arial Cyr"/>
    </font>
    <font>
      <b/>
      <sz val="11.000000"/>
      <name val="Arial Cyr"/>
    </font>
    <font>
      <b/>
      <sz val="18.000000"/>
      <name val="Arial Cyr"/>
    </font>
    <font>
      <b/>
      <sz val="24.000000"/>
      <name val="Arial Cyr"/>
    </font>
    <font>
      <i/>
      <sz val="18.000000"/>
      <name val="Arial Black"/>
    </font>
    <font>
      <i/>
      <sz val="16.000000"/>
      <name val="Arial Black"/>
    </font>
    <font>
      <sz val="13.500000"/>
      <name val="Arial Cyr"/>
    </font>
    <font>
      <b/>
      <sz val="16.000000"/>
      <name val="Arial"/>
    </font>
    <font>
      <sz val="14.000000"/>
      <name val="Arial"/>
    </font>
    <font>
      <sz val="13.000000"/>
      <name val="Arial Cyr"/>
    </font>
    <font>
      <sz val="11.500000"/>
      <name val="Arial Cyr"/>
    </font>
    <font>
      <sz val="16.000000"/>
      <name val="Arial Black"/>
    </font>
    <font>
      <b/>
      <sz val="16.000000"/>
      <name val="Arial Cyr"/>
    </font>
    <font>
      <i/>
      <sz val="24.000000"/>
      <name val="Arial Black"/>
    </font>
    <font>
      <sz val="20.000000"/>
      <name val="Arial"/>
    </font>
    <font>
      <b/>
      <sz val="12.000000"/>
      <name val="Arial"/>
    </font>
    <font>
      <sz val="12.500000"/>
      <name val="Arial Cyr"/>
    </font>
    <font>
      <i/>
      <sz val="16.000000"/>
      <name val="Arial Cyr"/>
    </font>
    <font>
      <i/>
      <sz val="20.000000"/>
      <name val="Arial Cyr"/>
    </font>
    <font>
      <i/>
      <sz val="18.000000"/>
      <name val="Arial Cyr"/>
    </font>
    <font>
      <sz val="28.000000"/>
      <name val="Arial"/>
    </font>
    <font>
      <sz val="18.000000"/>
      <name val="Arial"/>
    </font>
    <font>
      <b/>
      <sz val="18.000000"/>
      <name val="Arial"/>
    </font>
    <font>
      <sz val="30.000000"/>
      <name val="Arial"/>
    </font>
    <font>
      <sz val="22.000000"/>
      <name val="Arial"/>
    </font>
    <font>
      <sz val="24.000000"/>
      <name val="Arial"/>
    </font>
    <font>
      <b/>
      <sz val="15.000000"/>
      <name val="Arial Cyr"/>
    </font>
    <font>
      <i/>
      <sz val="28.000000"/>
      <name val="Arial Black"/>
    </font>
    <font>
      <sz val="15.000000"/>
      <name val="Arial"/>
    </font>
    <font>
      <sz val="15.000000"/>
      <name val="Arial Cyr"/>
    </font>
    <font>
      <sz val="10.000000"/>
      <name val="Arial Cyr"/>
    </font>
    <font>
      <sz val="36.000000"/>
      <name val="Arial"/>
    </font>
    <font>
      <sz val="26.000000"/>
      <name val="Arial Cyr"/>
    </font>
    <font>
      <sz val="16.000000"/>
      <name val="Arial"/>
    </font>
    <font>
      <u/>
      <sz val="18.000000"/>
      <name val="Arial"/>
    </font>
    <font>
      <sz val="23.000000"/>
      <name val="Arial"/>
    </font>
    <font>
      <sz val="25.000000"/>
      <name val="Arial"/>
    </font>
    <font>
      <u/>
      <sz val="18.000000"/>
      <name val="Arial Cyr"/>
    </font>
    <font>
      <sz val="32.000000"/>
      <name val="Arial"/>
    </font>
    <font>
      <b/>
      <i/>
      <sz val="36.000000"/>
      <name val="Arial Black"/>
    </font>
    <font>
      <sz val="11.000000"/>
      <color indexed="2"/>
      <name val="Arial"/>
    </font>
    <font>
      <sz val="17.000000"/>
      <name val="Arial"/>
    </font>
    <font>
      <sz val="11.000000"/>
      <name val="Arial"/>
    </font>
    <font>
      <i/>
      <sz val="20.000000"/>
      <name val="Arial Black"/>
    </font>
    <font>
      <b/>
      <i/>
      <sz val="24.000000"/>
      <name val="Arial Black"/>
    </font>
    <font>
      <i/>
      <sz val="19.000000"/>
      <name val="Arial Black"/>
    </font>
    <font>
      <b/>
      <u/>
      <sz val="11.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CF305"/>
        <bgColor rgb="FFFCF305"/>
      </patternFill>
    </fill>
    <fill>
      <patternFill patternType="solid">
        <fgColor indexed="65"/>
        <bgColor indexed="65"/>
      </patternFill>
    </fill>
    <fill>
      <patternFill patternType="solid">
        <fgColor rgb="FFC6DAF1"/>
        <bgColor rgb="FFC6DAF1"/>
      </patternFill>
    </fill>
    <fill>
      <patternFill patternType="solid">
        <fgColor rgb="FFCCFF33"/>
        <bgColor rgb="FFCCFF33"/>
      </patternFill>
    </fill>
    <fill>
      <patternFill patternType="solid">
        <fgColor indexed="27"/>
        <bgColor indexed="27"/>
      </patternFill>
    </fill>
    <fill>
      <patternFill patternType="solid">
        <fgColor rgb="FFA2BD90"/>
        <bgColor rgb="FFA2BD90"/>
      </patternFill>
    </fill>
    <fill>
      <patternFill patternType="solid">
        <fgColor rgb="FF1FB714"/>
        <bgColor rgb="FF1FB714"/>
      </patternFill>
    </fill>
    <fill>
      <patternFill patternType="solid">
        <fgColor rgb="FF77933C"/>
        <bgColor rgb="FF77933C"/>
      </patternFill>
    </fill>
    <fill>
      <patternFill patternType="solid">
        <fgColor rgb="FF8CB3E4"/>
        <bgColor rgb="FF8CB3E4"/>
      </patternFill>
    </fill>
    <fill>
      <patternFill patternType="solid">
        <fgColor indexed="50"/>
        <bgColor indexed="50"/>
      </patternFill>
    </fill>
    <fill>
      <patternFill patternType="solid">
        <fgColor rgb="FF4BACC6"/>
        <bgColor rgb="FF4BACC6"/>
      </patternFill>
    </fill>
    <fill>
      <patternFill patternType="solid">
        <fgColor rgb="FFBFBFBF"/>
        <bgColor rgb="FFBFBFBF"/>
      </patternFill>
    </fill>
  </fills>
  <borders count="225">
    <border>
      <left style="none"/>
      <right style="none"/>
      <top style="none"/>
      <bottom style="none"/>
      <diagonal style="none"/>
    </border>
    <border>
      <left style="thick">
        <color auto="1"/>
      </left>
      <right style="none"/>
      <top style="thick">
        <color auto="1"/>
      </top>
      <bottom style="thin">
        <color auto="1"/>
      </bottom>
      <diagonal style="none"/>
    </border>
    <border>
      <left style="none"/>
      <right style="none"/>
      <top style="thick">
        <color auto="1"/>
      </top>
      <bottom style="thin">
        <color auto="1"/>
      </bottom>
      <diagonal style="none"/>
    </border>
    <border>
      <left style="none"/>
      <right style="none"/>
      <top style="thick">
        <color auto="1"/>
      </top>
      <bottom style="none"/>
      <diagonal style="none"/>
    </border>
    <border>
      <left style="none"/>
      <right style="thick">
        <color auto="1"/>
      </right>
      <top style="thick">
        <color auto="1"/>
      </top>
      <bottom style="none"/>
      <diagonal style="none"/>
    </border>
    <border>
      <left style="thick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ck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thick">
        <color auto="1"/>
      </right>
      <top style="none"/>
      <bottom style="medium">
        <color auto="1"/>
      </bottom>
      <diagonal style="none"/>
    </border>
    <border>
      <left style="thick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ck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thick">
        <color auto="1"/>
      </right>
      <top style="medium">
        <color auto="1"/>
      </top>
      <bottom style="thin">
        <color auto="1"/>
      </bottom>
      <diagonal style="none"/>
    </border>
    <border>
      <left style="thick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 style="none"/>
    </border>
    <border>
      <left style="thick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 style="none"/>
    </border>
    <border>
      <left style="thick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ck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ck">
        <color auto="1"/>
      </right>
      <top style="none"/>
      <bottom style="none"/>
      <diagonal style="none"/>
    </border>
    <border>
      <left style="thick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ck">
        <color auto="1"/>
      </right>
      <top style="medium">
        <color auto="1"/>
      </top>
      <bottom style="none"/>
      <diagonal style="none"/>
    </border>
    <border>
      <left style="thick">
        <color auto="1"/>
      </left>
      <right style="none"/>
      <top style="thick">
        <color auto="1"/>
      </top>
      <bottom style="medium">
        <color auto="1"/>
      </bottom>
      <diagonal style="none"/>
    </border>
    <border>
      <left style="none"/>
      <right style="none"/>
      <top style="thick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ck">
        <color auto="1"/>
      </top>
      <bottom style="medium">
        <color auto="1"/>
      </bottom>
      <diagonal style="none"/>
    </border>
    <border>
      <left style="none"/>
      <right style="thick">
        <color auto="1"/>
      </right>
      <top style="thick">
        <color auto="1"/>
      </top>
      <bottom style="medium">
        <color auto="1"/>
      </bottom>
      <diagonal style="none"/>
    </border>
    <border>
      <left style="thin">
        <color auto="1"/>
      </left>
      <right style="thick">
        <color auto="1"/>
      </right>
      <top style="none"/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ck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ck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ck">
        <color auto="1"/>
      </right>
      <top style="thin">
        <color auto="1"/>
      </top>
      <bottom style="thin">
        <color auto="1"/>
      </bottom>
      <diagonal style="none"/>
    </border>
    <border>
      <left style="thick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none"/>
      <right style="thick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none"/>
      <right style="thick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ck">
        <color auto="1"/>
      </right>
      <top style="none"/>
      <bottom style="thin">
        <color auto="1"/>
      </bottom>
      <diagonal style="none"/>
    </border>
    <border>
      <left style="thick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ck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none"/>
      <right style="thick">
        <color auto="1"/>
      </right>
      <top style="medium">
        <color auto="1"/>
      </top>
      <bottom style="medium">
        <color auto="1"/>
      </bottom>
      <diagonal style="none"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ck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 style="none"/>
    </border>
    <border>
      <left style="thick">
        <color auto="1"/>
      </left>
      <right style="none"/>
      <top style="thick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hair">
        <color auto="1"/>
      </bottom>
      <diagonal style="none"/>
    </border>
    <border>
      <left style="none"/>
      <right style="thick">
        <color auto="1"/>
      </right>
      <top style="medium">
        <color auto="1"/>
      </top>
      <bottom style="hair">
        <color auto="1"/>
      </bottom>
      <diagonal style="none"/>
    </border>
    <border>
      <left style="thin">
        <color auto="1"/>
      </left>
      <right style="none"/>
      <top style="hair">
        <color auto="1"/>
      </top>
      <bottom style="hair">
        <color auto="1"/>
      </bottom>
      <diagonal style="none"/>
    </border>
    <border>
      <left style="none"/>
      <right style="thin">
        <color auto="1"/>
      </right>
      <top style="hair">
        <color auto="1"/>
      </top>
      <bottom style="hair">
        <color auto="1"/>
      </bottom>
      <diagonal style="none"/>
    </border>
    <border>
      <left style="medium">
        <color auto="1"/>
      </left>
      <right style="none"/>
      <top style="hair">
        <color auto="1"/>
      </top>
      <bottom style="hair">
        <color auto="1"/>
      </bottom>
      <diagonal style="none"/>
    </border>
    <border>
      <left style="none"/>
      <right style="thick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none"/>
      <top style="hair">
        <color auto="1"/>
      </top>
      <bottom style="none"/>
      <diagonal style="none"/>
    </border>
    <border>
      <left style="none"/>
      <right style="thin">
        <color auto="1"/>
      </right>
      <top style="hair">
        <color auto="1"/>
      </top>
      <bottom style="none"/>
      <diagonal style="none"/>
    </border>
    <border>
      <left style="medium">
        <color auto="1"/>
      </left>
      <right style="none"/>
      <top style="hair">
        <color auto="1"/>
      </top>
      <bottom style="dashDotDot">
        <color auto="1"/>
      </bottom>
      <diagonal style="none"/>
    </border>
    <border>
      <left style="none"/>
      <right style="thick">
        <color auto="1"/>
      </right>
      <top style="hair">
        <color auto="1"/>
      </top>
      <bottom style="dashDotDot">
        <color auto="1"/>
      </bottom>
      <diagonal style="none"/>
    </border>
    <border>
      <left style="thin">
        <color auto="1"/>
      </left>
      <right style="none"/>
      <top style="dashDotDot">
        <color auto="1"/>
      </top>
      <bottom style="none"/>
      <diagonal style="none"/>
    </border>
    <border>
      <left style="none"/>
      <right style="thin">
        <color auto="1"/>
      </right>
      <top style="dashDotDot">
        <color auto="1"/>
      </top>
      <bottom style="none"/>
      <diagonal style="none"/>
    </border>
    <border>
      <left style="medium">
        <color auto="1"/>
      </left>
      <right style="none"/>
      <top style="dashDotDot">
        <color auto="1"/>
      </top>
      <bottom style="hair">
        <color auto="1"/>
      </bottom>
      <diagonal style="none"/>
    </border>
    <border>
      <left style="none"/>
      <right style="thick">
        <color auto="1"/>
      </right>
      <top style="dashDotDot">
        <color auto="1"/>
      </top>
      <bottom style="hair">
        <color auto="1"/>
      </bottom>
      <diagonal style="none"/>
    </border>
    <border>
      <left style="thin">
        <color auto="1"/>
      </left>
      <right style="none"/>
      <top style="hair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hair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hair">
        <color auto="1"/>
      </top>
      <bottom style="medium">
        <color auto="1"/>
      </bottom>
      <diagonal style="none"/>
    </border>
    <border>
      <left style="none"/>
      <right style="thick">
        <color auto="1"/>
      </right>
      <top style="hair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dashDotDot">
        <color auto="1"/>
      </bottom>
      <diagonal style="none"/>
    </border>
    <border>
      <left style="none"/>
      <right style="thin">
        <color auto="1"/>
      </right>
      <top style="none"/>
      <bottom style="dashDotDot">
        <color auto="1"/>
      </bottom>
      <diagonal style="none"/>
    </border>
    <border>
      <left style="thin">
        <color auto="1"/>
      </left>
      <right style="none"/>
      <top style="hair">
        <color auto="1"/>
      </top>
      <bottom style="dashDotDot">
        <color auto="1"/>
      </bottom>
      <diagonal style="none"/>
    </border>
    <border>
      <left style="none"/>
      <right style="thin">
        <color auto="1"/>
      </right>
      <top style="hair">
        <color auto="1"/>
      </top>
      <bottom style="dashDotDot">
        <color auto="1"/>
      </bottom>
      <diagonal style="none"/>
    </border>
    <border>
      <left style="medium">
        <color auto="1"/>
      </left>
      <right style="none"/>
      <top style="hair">
        <color auto="1"/>
      </top>
      <bottom style="none"/>
      <diagonal style="none"/>
    </border>
    <border>
      <left style="none"/>
      <right style="thick">
        <color auto="1"/>
      </right>
      <top style="hair">
        <color auto="1"/>
      </top>
      <bottom style="none"/>
      <diagonal style="none"/>
    </border>
    <border>
      <left style="medium">
        <color auto="1"/>
      </left>
      <right style="none"/>
      <top style="thick">
        <color auto="1"/>
      </top>
      <bottom style="medium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ck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ck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thick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ck">
        <color auto="1"/>
      </left>
      <right style="medium">
        <color auto="1"/>
      </right>
      <top style="none"/>
      <bottom style="thick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ck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ck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ck">
        <color auto="1"/>
      </bottom>
      <diagonal style="none"/>
    </border>
    <border>
      <left style="none"/>
      <right style="thick">
        <color auto="1"/>
      </right>
      <top style="thin">
        <color auto="1"/>
      </top>
      <bottom style="thick">
        <color auto="1"/>
      </bottom>
      <diagonal style="none"/>
    </border>
    <border>
      <left style="thick">
        <color auto="1"/>
      </left>
      <right style="none"/>
      <top style="none"/>
      <bottom style="dashDot">
        <color auto="1"/>
      </bottom>
      <diagonal style="none"/>
    </border>
    <border>
      <left style="none"/>
      <right style="none"/>
      <top style="none"/>
      <bottom style="dashDot">
        <color auto="1"/>
      </bottom>
      <diagonal style="none"/>
    </border>
    <border>
      <left style="none"/>
      <right style="medium">
        <color auto="1"/>
      </right>
      <top style="none"/>
      <bottom style="dashDot">
        <color auto="1"/>
      </bottom>
      <diagonal style="none"/>
    </border>
    <border>
      <left style="thin">
        <color auto="1"/>
      </left>
      <right style="none"/>
      <top style="none"/>
      <bottom style="dashDot">
        <color auto="1"/>
      </bottom>
      <diagonal style="none"/>
    </border>
    <border>
      <left style="none"/>
      <right style="thick">
        <color auto="1"/>
      </right>
      <top style="none"/>
      <bottom style="dashDot">
        <color auto="1"/>
      </bottom>
      <diagonal style="none"/>
    </border>
    <border>
      <left style="thick">
        <color auto="1"/>
      </left>
      <right style="none"/>
      <top style="dashDot">
        <color auto="1"/>
      </top>
      <bottom style="dashDot">
        <color auto="1"/>
      </bottom>
      <diagonal style="none"/>
    </border>
    <border>
      <left style="none"/>
      <right style="none"/>
      <top style="dashDot">
        <color auto="1"/>
      </top>
      <bottom style="dashDot">
        <color auto="1"/>
      </bottom>
      <diagonal style="none"/>
    </border>
    <border>
      <left style="none"/>
      <right style="medium">
        <color auto="1"/>
      </right>
      <top style="dashDot">
        <color auto="1"/>
      </top>
      <bottom style="dashDot">
        <color auto="1"/>
      </bottom>
      <diagonal style="none"/>
    </border>
    <border>
      <left style="thin">
        <color auto="1"/>
      </left>
      <right style="none"/>
      <top style="dashDot">
        <color auto="1"/>
      </top>
      <bottom style="dashDot">
        <color auto="1"/>
      </bottom>
      <diagonal style="none"/>
    </border>
    <border>
      <left style="none"/>
      <right style="thick">
        <color auto="1"/>
      </right>
      <top style="dashDot">
        <color auto="1"/>
      </top>
      <bottom style="dashDot">
        <color auto="1"/>
      </bottom>
      <diagonal style="none"/>
    </border>
    <border>
      <left style="thick">
        <color auto="1"/>
      </left>
      <right style="none"/>
      <top style="dashDot">
        <color auto="1"/>
      </top>
      <bottom style="none"/>
      <diagonal style="none"/>
    </border>
    <border>
      <left style="none"/>
      <right style="none"/>
      <top style="dashDot">
        <color auto="1"/>
      </top>
      <bottom style="none"/>
      <diagonal style="none"/>
    </border>
    <border>
      <left style="none"/>
      <right style="medium">
        <color auto="1"/>
      </right>
      <top style="dashDot">
        <color auto="1"/>
      </top>
      <bottom style="none"/>
      <diagonal style="none"/>
    </border>
    <border>
      <left style="thick">
        <color auto="1"/>
      </left>
      <right style="none"/>
      <top style="dashDot">
        <color auto="1"/>
      </top>
      <bottom style="medium">
        <color auto="1"/>
      </bottom>
      <diagonal style="none"/>
    </border>
    <border>
      <left style="none"/>
      <right style="none"/>
      <top style="dashDot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dashDot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dashDot">
        <color auto="1"/>
      </top>
      <bottom style="medium">
        <color auto="1"/>
      </bottom>
      <diagonal style="none"/>
    </border>
    <border>
      <left style="none"/>
      <right style="thick">
        <color auto="1"/>
      </right>
      <top style="dashDot">
        <color auto="1"/>
      </top>
      <bottom style="medium">
        <color auto="1"/>
      </bottom>
      <diagonal style="none"/>
    </border>
    <border>
      <left style="thick">
        <color auto="1"/>
      </left>
      <right style="none"/>
      <top style="dashDotDot">
        <color auto="1"/>
      </top>
      <bottom style="medium">
        <color auto="1"/>
      </bottom>
      <diagonal style="none"/>
    </border>
    <border>
      <left style="none"/>
      <right style="none"/>
      <top style="dashDotDot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dashDotDot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dashDotDot">
        <color auto="1"/>
      </top>
      <bottom style="medium">
        <color auto="1"/>
      </bottom>
      <diagonal style="none"/>
    </border>
    <border>
      <left style="none"/>
      <right style="thick">
        <color auto="1"/>
      </right>
      <top style="dashDotDot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dashDot">
        <color auto="1"/>
      </bottom>
      <diagonal style="none"/>
    </border>
    <border>
      <left style="none"/>
      <right style="none"/>
      <top style="medium">
        <color auto="1"/>
      </top>
      <bottom style="dashDot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dashDot">
        <color auto="1"/>
      </bottom>
      <diagonal style="none"/>
    </border>
    <border>
      <left style="none"/>
      <right style="thick">
        <color auto="1"/>
      </right>
      <top style="medium">
        <color auto="1"/>
      </top>
      <bottom style="dashDot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dashDot">
        <color auto="1"/>
      </top>
      <bottom style="none"/>
      <diagonal style="none"/>
    </border>
    <border>
      <left style="thin">
        <color auto="1"/>
      </left>
      <right style="none"/>
      <top style="dashDot">
        <color auto="1"/>
      </top>
      <bottom style="thin">
        <color auto="1"/>
      </bottom>
      <diagonal style="none"/>
    </border>
    <border>
      <left style="none"/>
      <right style="none"/>
      <top style="dashDot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dashDot">
        <color auto="1"/>
      </top>
      <bottom style="thin">
        <color auto="1"/>
      </bottom>
      <diagonal style="none"/>
    </border>
    <border>
      <left style="none"/>
      <right style="thick">
        <color auto="1"/>
      </right>
      <top style="dashDot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dashDot">
        <color auto="1"/>
      </bottom>
      <diagonal style="none"/>
    </border>
    <border>
      <left style="none"/>
      <right style="thin">
        <color auto="1"/>
      </right>
      <top style="dashDot">
        <color auto="1"/>
      </top>
      <bottom style="medium">
        <color auto="1"/>
      </bottom>
      <diagonal style="none"/>
    </border>
    <border>
      <left style="thick">
        <color auto="1"/>
      </left>
      <right style="none"/>
      <top style="thin">
        <color auto="1"/>
      </top>
      <bottom style="thick">
        <color auto="1"/>
      </bottom>
      <diagonal style="none"/>
    </border>
    <border>
      <left style="none"/>
      <right style="none"/>
      <top style="thin">
        <color auto="1"/>
      </top>
      <bottom style="thick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ck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ck">
        <color auto="1"/>
      </left>
      <right style="none"/>
      <top style="mediumDashDotDot">
        <color auto="1"/>
      </top>
      <bottom style="thin">
        <color auto="1"/>
      </bottom>
      <diagonal style="none"/>
    </border>
    <border>
      <left style="none"/>
      <right style="none"/>
      <top style="mediumDashDotDot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DashDot">
        <color auto="1"/>
      </top>
      <bottom style="thin">
        <color auto="1"/>
      </bottom>
      <diagonal style="none"/>
    </border>
    <border>
      <left style="none"/>
      <right style="thick">
        <color auto="1"/>
      </right>
      <top style="mediumDashDotDot">
        <color auto="1"/>
      </top>
      <bottom style="thin">
        <color auto="1"/>
      </bottom>
      <diagonal style="none"/>
    </border>
    <border>
      <left style="thick">
        <color auto="1"/>
      </left>
      <right style="none"/>
      <top style="thin">
        <color auto="1"/>
      </top>
      <bottom style="mediumDashDot">
        <color auto="1"/>
      </bottom>
      <diagonal style="none"/>
    </border>
    <border>
      <left style="none"/>
      <right style="none"/>
      <top style="thin">
        <color auto="1"/>
      </top>
      <bottom style="mediumDashDot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DashDot">
        <color auto="1"/>
      </bottom>
      <diagonal style="none"/>
    </border>
    <border>
      <left style="none"/>
      <right style="thick">
        <color auto="1"/>
      </right>
      <top style="thin">
        <color auto="1"/>
      </top>
      <bottom style="mediumDashDot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ck">
        <color auto="1"/>
      </left>
      <right style="none"/>
      <top style="mediumDashDot">
        <color auto="1"/>
      </top>
      <bottom style="thin">
        <color auto="1"/>
      </bottom>
      <diagonal style="none"/>
    </border>
    <border>
      <left style="none"/>
      <right style="none"/>
      <top style="mediumDashDot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DashDot">
        <color auto="1"/>
      </top>
      <bottom style="thin">
        <color auto="1"/>
      </bottom>
      <diagonal style="none"/>
    </border>
    <border>
      <left style="thin">
        <color auto="1"/>
      </left>
      <right style="thick">
        <color auto="1"/>
      </right>
      <top style="mediumDashDot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mediumDashDot">
        <color auto="1"/>
      </bottom>
      <diagonal style="none"/>
    </border>
    <border>
      <left style="thin">
        <color auto="1"/>
      </left>
      <right style="thick">
        <color auto="1"/>
      </right>
      <top style="thin">
        <color auto="1"/>
      </top>
      <bottom style="mediumDashDot">
        <color auto="1"/>
      </bottom>
      <diagonal style="none"/>
    </border>
    <border>
      <left style="thick">
        <color auto="1"/>
      </left>
      <right style="none"/>
      <top style="thin">
        <color auto="1"/>
      </top>
      <bottom style="mediumDashDotDot">
        <color auto="1"/>
      </bottom>
      <diagonal style="none"/>
    </border>
    <border>
      <left style="none"/>
      <right style="none"/>
      <top style="thin">
        <color auto="1"/>
      </top>
      <bottom style="mediumDashDotDot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mediumDashDotDot">
        <color auto="1"/>
      </bottom>
      <diagonal style="none"/>
    </border>
    <border>
      <left style="none"/>
      <right style="thick">
        <color auto="1"/>
      </right>
      <top style="thin">
        <color auto="1"/>
      </top>
      <bottom style="mediumDashDotDot">
        <color auto="1"/>
      </bottom>
      <diagonal style="none"/>
    </border>
    <border>
      <left style="medium">
        <color auto="1"/>
      </left>
      <right style="none"/>
      <top style="mediumDashDotDot">
        <color auto="1"/>
      </top>
      <bottom style="thin">
        <color auto="1"/>
      </bottom>
      <diagonal style="none"/>
    </border>
    <border>
      <left style="thick">
        <color auto="1"/>
      </left>
      <right style="none"/>
      <top style="mediumDashDot">
        <color auto="1"/>
      </top>
      <bottom style="none"/>
      <diagonal style="none"/>
    </border>
    <border>
      <left style="none"/>
      <right style="none"/>
      <top style="mediumDashDot">
        <color auto="1"/>
      </top>
      <bottom style="none"/>
      <diagonal style="none"/>
    </border>
    <border>
      <left style="medium">
        <color auto="1"/>
      </left>
      <right style="none"/>
      <top style="mediumDashDot">
        <color auto="1"/>
      </top>
      <bottom style="none"/>
      <diagonal style="none"/>
    </border>
    <border>
      <left style="none"/>
      <right style="thick">
        <color auto="1"/>
      </right>
      <top style="mediumDashDot">
        <color auto="1"/>
      </top>
      <bottom style="none"/>
      <diagonal style="none"/>
    </border>
    <border>
      <left style="thin">
        <color auto="1"/>
      </left>
      <right style="thick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ck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ck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DashDotDot">
        <color auto="1"/>
      </bottom>
      <diagonal style="none"/>
    </border>
    <border>
      <left style="thick">
        <color auto="1"/>
      </left>
      <right style="none"/>
      <top style="mediumDashDot">
        <color auto="1"/>
      </top>
      <bottom style="mediumDashDot">
        <color auto="1"/>
      </bottom>
      <diagonal style="none"/>
    </border>
    <border>
      <left style="none"/>
      <right style="none"/>
      <top style="mediumDashDot">
        <color auto="1"/>
      </top>
      <bottom style="mediumDashDot">
        <color auto="1"/>
      </bottom>
      <diagonal style="none"/>
    </border>
    <border>
      <left style="medium">
        <color auto="1"/>
      </left>
      <right style="none"/>
      <top style="mediumDashDot">
        <color auto="1"/>
      </top>
      <bottom style="mediumDashDot">
        <color auto="1"/>
      </bottom>
      <diagonal style="none"/>
    </border>
    <border>
      <left style="thin">
        <color auto="1"/>
      </left>
      <right style="thick">
        <color auto="1"/>
      </right>
      <top style="mediumDashDot">
        <color auto="1"/>
      </top>
      <bottom style="mediumDashDot">
        <color auto="1"/>
      </bottom>
      <diagonal style="none"/>
    </border>
    <border>
      <left style="thick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mediumDashDotDot">
        <color auto="1"/>
      </bottom>
      <diagonal style="none"/>
    </border>
    <border>
      <left style="none"/>
      <right style="thick">
        <color auto="1"/>
      </right>
      <top style="none"/>
      <bottom style="mediumDashDotDot">
        <color auto="1"/>
      </bottom>
      <diagonal style="none"/>
    </border>
    <border>
      <left style="none"/>
      <right style="medium">
        <color auto="1"/>
      </right>
      <top style="mediumDashDotDot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DashDotDot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DashDot">
        <color auto="1"/>
      </bottom>
      <diagonal style="none"/>
    </border>
    <border>
      <left style="none"/>
      <right style="none"/>
      <top style="mediumDashDotDot">
        <color auto="1"/>
      </top>
      <bottom style="mediumDashDot">
        <color auto="1"/>
      </bottom>
      <diagonal style="none"/>
    </border>
    <border>
      <left style="none"/>
      <right style="thick">
        <color auto="1"/>
      </right>
      <top style="mediumDashDotDot">
        <color auto="1"/>
      </top>
      <bottom style="mediumDashDot">
        <color auto="1"/>
      </bottom>
      <diagonal style="none"/>
    </border>
    <border>
      <left style="none"/>
      <right style="medium">
        <color auto="1"/>
      </right>
      <top style="none"/>
      <bottom style="mediumDashDotDot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</borders>
  <cellStyleXfs count="4">
    <xf fontId="0" fillId="0" borderId="0" numFmtId="0" applyNumberFormat="1" applyFont="1" applyFill="1" applyBorder="1">
      <alignment vertical="center"/>
    </xf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1291">
    <xf fontId="0" fillId="0" borderId="0" numFmtId="0" xfId="0" applyAlignment="1">
      <alignment vertical="center"/>
    </xf>
    <xf fontId="2" fillId="0" borderId="0" numFmtId="0" xfId="0" applyFont="1" applyAlignment="1">
      <alignment vertical="center"/>
    </xf>
    <xf fontId="0" fillId="0" borderId="0" numFmtId="0" xfId="0"/>
    <xf fontId="0" fillId="0" borderId="0" numFmtId="0" xfId="0" applyAlignment="1">
      <alignment horizontal="center" vertical="center"/>
    </xf>
    <xf fontId="3" fillId="0" borderId="1" numFmtId="0" xfId="0" applyFont="1" applyBorder="1"/>
    <xf fontId="4" fillId="0" borderId="2" numFmtId="0" xfId="0" applyFont="1" applyBorder="1" applyAlignment="1">
      <alignment horizontal="center" vertical="center"/>
    </xf>
    <xf fontId="5" fillId="0" borderId="3" numFmtId="160" xfId="0" applyNumberFormat="1" applyFont="1" applyBorder="1" applyAlignment="1">
      <alignment horizontal="center" vertical="center"/>
    </xf>
    <xf fontId="5" fillId="0" borderId="4" numFmtId="160" xfId="0" applyNumberFormat="1" applyFont="1" applyBorder="1" applyAlignment="1">
      <alignment horizontal="center" vertical="center"/>
    </xf>
    <xf fontId="0" fillId="0" borderId="5" numFmtId="0" xfId="0" applyBorder="1"/>
    <xf fontId="6" fillId="0" borderId="0" numFmtId="0" xfId="0" applyFont="1" applyAlignment="1">
      <alignment vertical="center"/>
    </xf>
    <xf fontId="7" fillId="0" borderId="6" numFmtId="0" xfId="0" applyFont="1" applyBorder="1" applyAlignment="1">
      <alignment horizontal="right" vertical="justify" wrapText="1"/>
    </xf>
    <xf fontId="7" fillId="0" borderId="7" numFmtId="0" xfId="0" applyFont="1" applyBorder="1" applyAlignment="1">
      <alignment horizontal="right" vertical="justify" wrapText="1"/>
    </xf>
    <xf fontId="8" fillId="0" borderId="5" numFmtId="0" xfId="0" applyFont="1" applyBorder="1"/>
    <xf fontId="9" fillId="0" borderId="8" numFmtId="0" xfId="0" applyFont="1" applyBorder="1" applyAlignment="1">
      <alignment horizontal="center" vertical="center"/>
    </xf>
    <xf fontId="7" fillId="0" borderId="8" numFmtId="0" xfId="0" applyFont="1" applyBorder="1" applyAlignment="1">
      <alignment horizontal="right" vertical="justify" wrapText="1"/>
    </xf>
    <xf fontId="7" fillId="0" borderId="9" numFmtId="0" xfId="0" applyFont="1" applyBorder="1" applyAlignment="1">
      <alignment horizontal="right" vertical="justify" wrapText="1"/>
    </xf>
    <xf fontId="10" fillId="2" borderId="10" numFmtId="0" xfId="0" applyFont="1" applyFill="1" applyBorder="1" applyAlignment="1">
      <alignment vertical="center"/>
    </xf>
    <xf fontId="10" fillId="2" borderId="8" numFmtId="0" xfId="0" applyFont="1" applyFill="1" applyBorder="1" applyAlignment="1">
      <alignment vertical="center"/>
    </xf>
    <xf fontId="10" fillId="2" borderId="11" numFmtId="0" xfId="0" applyFont="1" applyFill="1" applyBorder="1" applyAlignment="1">
      <alignment horizontal="center" vertical="center"/>
    </xf>
    <xf fontId="10" fillId="2" borderId="9" numFmtId="0" xfId="0" applyFont="1" applyFill="1" applyBorder="1" applyAlignment="1">
      <alignment horizontal="center" vertical="center"/>
    </xf>
    <xf fontId="11" fillId="2" borderId="12" numFmtId="0" xfId="0" applyFont="1" applyFill="1" applyBorder="1" applyAlignment="1">
      <alignment horizontal="center" shrinkToFit="1" vertical="center" wrapText="1"/>
    </xf>
    <xf fontId="12" fillId="2" borderId="13" numFmtId="0" xfId="0" applyFont="1" applyFill="1" applyBorder="1" applyAlignment="1">
      <alignment horizontal="left" shrinkToFit="1" vertical="justify"/>
    </xf>
    <xf fontId="11" fillId="2" borderId="13" numFmtId="0" xfId="0" applyFont="1" applyFill="1" applyBorder="1" applyAlignment="1">
      <alignment horizontal="center" shrinkToFit="1" vertical="center" wrapText="1"/>
    </xf>
    <xf fontId="13" fillId="2" borderId="14" numFmtId="0" xfId="0" applyFont="1" applyFill="1" applyBorder="1" applyAlignment="1">
      <alignment horizontal="center" shrinkToFit="1" vertical="center" wrapText="1"/>
    </xf>
    <xf fontId="14" fillId="2" borderId="15" numFmtId="0" xfId="0" applyFont="1" applyFill="1" applyBorder="1" applyAlignment="1">
      <alignment horizontal="center" shrinkToFit="1" vertical="center" wrapText="1"/>
    </xf>
    <xf fontId="11" fillId="2" borderId="16" numFmtId="0" xfId="0" applyFont="1" applyFill="1" applyBorder="1" applyAlignment="1">
      <alignment horizontal="center" shrinkToFit="1" vertical="center" wrapText="1"/>
    </xf>
    <xf fontId="12" fillId="2" borderId="17" numFmtId="0" xfId="0" applyFont="1" applyFill="1" applyBorder="1" applyAlignment="1">
      <alignment horizontal="left" shrinkToFit="1" vertical="justify"/>
    </xf>
    <xf fontId="11" fillId="2" borderId="17" numFmtId="0" xfId="0" applyFont="1" applyFill="1" applyBorder="1" applyAlignment="1">
      <alignment horizontal="center" shrinkToFit="1" vertical="center" wrapText="1"/>
    </xf>
    <xf fontId="2" fillId="2" borderId="18" numFmtId="0" xfId="0" applyFont="1" applyFill="1" applyBorder="1" applyAlignment="1">
      <alignment horizontal="center" vertical="center"/>
    </xf>
    <xf fontId="2" fillId="2" borderId="19" numFmtId="0" xfId="0" applyFont="1" applyFill="1" applyBorder="1" applyAlignment="1">
      <alignment horizontal="center" vertical="center"/>
    </xf>
    <xf fontId="15" fillId="0" borderId="20" numFmtId="0" xfId="0" applyFont="1" applyBorder="1" applyAlignment="1">
      <alignment horizontal="center"/>
    </xf>
    <xf fontId="16" fillId="0" borderId="21" numFmtId="0" xfId="0" applyFont="1" applyBorder="1" applyAlignment="1">
      <alignment vertical="center"/>
    </xf>
    <xf fontId="16" fillId="0" borderId="21" numFmtId="0" xfId="0" applyFont="1" applyBorder="1" applyAlignment="1">
      <alignment horizontal="center" vertical="center"/>
    </xf>
    <xf fontId="17" fillId="3" borderId="13" numFmtId="1" xfId="0" applyNumberFormat="1" applyFont="1" applyFill="1" applyBorder="1" applyAlignment="1">
      <alignment horizontal="center" vertical="center"/>
    </xf>
    <xf fontId="16" fillId="3" borderId="22" numFmtId="1" xfId="0" applyNumberFormat="1" applyFont="1" applyFill="1" applyBorder="1" applyAlignment="1">
      <alignment horizontal="center" vertical="center"/>
    </xf>
    <xf fontId="15" fillId="0" borderId="23" numFmtId="0" xfId="0" applyFont="1" applyBorder="1" applyAlignment="1">
      <alignment horizontal="center"/>
    </xf>
    <xf fontId="16" fillId="0" borderId="24" numFmtId="0" xfId="0" applyFont="1" applyBorder="1" applyAlignment="1">
      <alignment vertical="center"/>
    </xf>
    <xf fontId="16" fillId="0" borderId="24" numFmtId="0" xfId="0" applyFont="1" applyBorder="1" applyAlignment="1">
      <alignment horizontal="center" vertical="center"/>
    </xf>
    <xf fontId="17" fillId="3" borderId="25" numFmtId="1" xfId="0" applyNumberFormat="1" applyFont="1" applyFill="1" applyBorder="1" applyAlignment="1">
      <alignment horizontal="center" vertical="center"/>
    </xf>
    <xf fontId="16" fillId="3" borderId="26" numFmtId="1" xfId="0" applyNumberFormat="1" applyFont="1" applyFill="1" applyBorder="1" applyAlignment="1">
      <alignment horizontal="center" vertical="center"/>
    </xf>
    <xf fontId="16" fillId="0" borderId="27" numFmtId="0" xfId="0" applyFont="1" applyBorder="1" applyAlignment="1">
      <alignment vertical="center"/>
    </xf>
    <xf fontId="18" fillId="3" borderId="28" numFmtId="1" xfId="0" applyNumberFormat="1" applyFont="1" applyFill="1" applyBorder="1" applyAlignment="1">
      <alignment horizontal="center" vertical="center"/>
    </xf>
    <xf fontId="17" fillId="0" borderId="23" numFmtId="0" xfId="0" applyFont="1" applyBorder="1" applyAlignment="1">
      <alignment horizontal="center" vertical="distributed"/>
    </xf>
    <xf fontId="18" fillId="3" borderId="25" numFmtId="1" xfId="0" applyNumberFormat="1" applyFont="1" applyFill="1" applyBorder="1" applyAlignment="1">
      <alignment horizontal="center" vertical="center"/>
    </xf>
    <xf fontId="16" fillId="0" borderId="23" numFmtId="0" xfId="0" applyFont="1" applyBorder="1" applyAlignment="1">
      <alignment horizontal="center" vertical="distributed"/>
    </xf>
    <xf fontId="16" fillId="0" borderId="28" numFmtId="0" xfId="0" applyFont="1" applyBorder="1" applyAlignment="1">
      <alignment vertical="center"/>
    </xf>
    <xf fontId="16" fillId="0" borderId="28" numFmtId="0" xfId="0" applyFont="1" applyBorder="1" applyAlignment="1">
      <alignment horizontal="center" vertical="center"/>
    </xf>
    <xf fontId="16" fillId="0" borderId="27" numFmtId="0" xfId="0" applyFont="1" applyBorder="1" applyAlignment="1">
      <alignment horizontal="center" vertical="center"/>
    </xf>
    <xf fontId="16" fillId="0" borderId="29" numFmtId="0" xfId="0" applyFont="1" applyBorder="1" applyAlignment="1">
      <alignment horizontal="center" vertical="distributed"/>
    </xf>
    <xf fontId="18" fillId="3" borderId="17" numFmtId="1" xfId="0" applyNumberFormat="1" applyFont="1" applyFill="1" applyBorder="1" applyAlignment="1">
      <alignment horizontal="center" vertical="center"/>
    </xf>
    <xf fontId="16" fillId="3" borderId="19" numFmtId="1" xfId="0" applyNumberFormat="1" applyFont="1" applyFill="1" applyBorder="1" applyAlignment="1">
      <alignment horizontal="center" vertical="center"/>
    </xf>
    <xf fontId="5" fillId="0" borderId="30" numFmtId="0" xfId="0" applyFont="1" applyBorder="1" applyAlignment="1">
      <alignment horizontal="center" vertical="center"/>
    </xf>
    <xf fontId="18" fillId="0" borderId="21" numFmtId="1" xfId="0" applyNumberFormat="1" applyFont="1" applyBorder="1" applyAlignment="1">
      <alignment horizontal="center" vertical="center"/>
    </xf>
    <xf fontId="5" fillId="0" borderId="31" numFmtId="0" xfId="0" applyFont="1" applyBorder="1" applyAlignment="1">
      <alignment horizontal="center" vertical="center"/>
    </xf>
    <xf fontId="18" fillId="0" borderId="27" numFmtId="1" xfId="0" applyNumberFormat="1" applyFont="1" applyBorder="1" applyAlignment="1">
      <alignment horizontal="center" vertical="center"/>
    </xf>
    <xf fontId="5" fillId="0" borderId="32" numFmtId="0" xfId="0" applyFont="1" applyBorder="1" applyAlignment="1">
      <alignment horizontal="center" vertical="center"/>
    </xf>
    <xf fontId="16" fillId="0" borderId="33" numFmtId="0" xfId="0" applyFont="1" applyBorder="1" applyAlignment="1">
      <alignment vertical="center"/>
    </xf>
    <xf fontId="16" fillId="0" borderId="33" numFmtId="0" xfId="0" applyFont="1" applyBorder="1" applyAlignment="1">
      <alignment horizontal="center" vertical="center"/>
    </xf>
    <xf fontId="18" fillId="0" borderId="33" numFmtId="1" xfId="0" applyNumberFormat="1" applyFont="1" applyBorder="1" applyAlignment="1">
      <alignment horizontal="center" vertical="center"/>
    </xf>
    <xf fontId="10" fillId="2" borderId="34" numFmtId="0" xfId="0" applyFont="1" applyFill="1" applyBorder="1" applyAlignment="1">
      <alignment vertical="center"/>
    </xf>
    <xf fontId="10" fillId="2" borderId="35" numFmtId="0" xfId="0" applyFont="1" applyFill="1" applyBorder="1" applyAlignment="1">
      <alignment horizontal="center" vertical="center"/>
    </xf>
    <xf fontId="10" fillId="2" borderId="36" numFmtId="0" xfId="0" applyFont="1" applyFill="1" applyBorder="1" applyAlignment="1">
      <alignment horizontal="center" vertical="center"/>
    </xf>
    <xf fontId="16" fillId="4" borderId="23" numFmtId="0" xfId="0" applyFont="1" applyFill="1" applyBorder="1" applyAlignment="1">
      <alignment horizontal="justify" vertical="center"/>
    </xf>
    <xf fontId="16" fillId="4" borderId="27" numFmtId="0" xfId="0" applyFont="1" applyFill="1" applyBorder="1" applyAlignment="1">
      <alignment horizontal="center" vertical="top"/>
    </xf>
    <xf fontId="16" fillId="4" borderId="27" numFmtId="0" xfId="0" applyFont="1" applyFill="1" applyBorder="1" applyAlignment="1">
      <alignment horizontal="center" shrinkToFit="1" vertical="top" wrapText="1"/>
    </xf>
    <xf fontId="19" fillId="4" borderId="13" numFmtId="1" xfId="0" applyNumberFormat="1" applyFont="1" applyFill="1" applyBorder="1" applyAlignment="1">
      <alignment horizontal="center" vertical="center"/>
    </xf>
    <xf fontId="16" fillId="4" borderId="22" numFmtId="1" xfId="0" applyNumberFormat="1" applyFont="1" applyFill="1" applyBorder="1" applyAlignment="1">
      <alignment horizontal="center" vertical="center"/>
    </xf>
    <xf fontId="19" fillId="4" borderId="25" numFmtId="1" xfId="0" applyNumberFormat="1" applyFont="1" applyFill="1" applyBorder="1" applyAlignment="1">
      <alignment horizontal="center" vertical="center"/>
    </xf>
    <xf fontId="16" fillId="4" borderId="26" numFmtId="1" xfId="0" applyNumberFormat="1" applyFont="1" applyFill="1" applyBorder="1" applyAlignment="1">
      <alignment horizontal="center" vertical="center"/>
    </xf>
    <xf fontId="16" fillId="4" borderId="37" numFmtId="0" xfId="0" applyFont="1" applyFill="1" applyBorder="1" applyAlignment="1">
      <alignment horizontal="justify" vertical="center"/>
    </xf>
    <xf fontId="16" fillId="4" borderId="33" numFmtId="0" xfId="0" applyFont="1" applyFill="1" applyBorder="1" applyAlignment="1">
      <alignment horizontal="center" vertical="top"/>
    </xf>
    <xf fontId="19" fillId="4" borderId="17" numFmtId="1" xfId="0" applyNumberFormat="1" applyFont="1" applyFill="1" applyBorder="1" applyAlignment="1">
      <alignment horizontal="center" vertical="center"/>
    </xf>
    <xf fontId="16" fillId="4" borderId="19" numFmtId="1" xfId="0" applyNumberFormat="1" applyFont="1" applyFill="1" applyBorder="1" applyAlignment="1">
      <alignment horizontal="center" vertical="center"/>
    </xf>
    <xf fontId="19" fillId="4" borderId="20" numFmtId="0" xfId="0" applyFont="1" applyFill="1" applyBorder="1" applyAlignment="1">
      <alignment vertical="justify"/>
    </xf>
    <xf fontId="16" fillId="4" borderId="21" numFmtId="0" xfId="0" applyFont="1" applyFill="1" applyBorder="1" applyAlignment="1">
      <alignment horizontal="center" vertical="top"/>
    </xf>
    <xf fontId="16" fillId="4" borderId="21" numFmtId="0" xfId="0" applyFont="1" applyFill="1" applyBorder="1" applyAlignment="1">
      <alignment horizontal="center" shrinkToFit="1" vertical="top" wrapText="1"/>
    </xf>
    <xf fontId="4" fillId="4" borderId="23" numFmtId="0" xfId="0" applyFont="1" applyFill="1" applyBorder="1" applyAlignment="1">
      <alignment horizontal="center" vertical="center"/>
    </xf>
    <xf fontId="17" fillId="4" borderId="23" numFmtId="0" xfId="0" applyFont="1" applyFill="1" applyBorder="1" applyAlignment="1">
      <alignment horizontal="center" vertical="center"/>
    </xf>
    <xf fontId="0" fillId="4" borderId="29" numFmtId="0" xfId="0" applyFill="1" applyBorder="1"/>
    <xf fontId="0" fillId="0" borderId="0" numFmtId="0" xfId="0" applyAlignment="1">
      <alignment vertical="center"/>
    </xf>
    <xf fontId="4" fillId="0" borderId="20" numFmtId="0" xfId="0" applyFont="1" applyBorder="1" applyAlignment="1">
      <alignment horizontal="center" vertical="center"/>
    </xf>
    <xf fontId="16" fillId="0" borderId="21" numFmtId="0" xfId="0" applyFont="1" applyBorder="1" applyAlignment="1">
      <alignment horizontal="center" vertical="top"/>
    </xf>
    <xf fontId="19" fillId="0" borderId="21" numFmtId="1" xfId="0" applyNumberFormat="1" applyFont="1" applyBorder="1" applyAlignment="1">
      <alignment horizontal="center" vertical="center"/>
    </xf>
    <xf fontId="16" fillId="0" borderId="22" numFmtId="1" xfId="0" applyNumberFormat="1" applyFont="1" applyBorder="1" applyAlignment="1">
      <alignment horizontal="center" vertical="center"/>
    </xf>
    <xf fontId="4" fillId="0" borderId="29" numFmtId="0" xfId="0" applyFont="1" applyBorder="1" applyAlignment="1">
      <alignment horizontal="center" vertical="center"/>
    </xf>
    <xf fontId="16" fillId="0" borderId="33" numFmtId="0" xfId="0" applyFont="1" applyBorder="1" applyAlignment="1">
      <alignment horizontal="center" vertical="top"/>
    </xf>
    <xf fontId="19" fillId="0" borderId="33" numFmtId="1" xfId="0" applyNumberFormat="1" applyFont="1" applyBorder="1" applyAlignment="1">
      <alignment horizontal="center" vertical="center"/>
    </xf>
    <xf fontId="16" fillId="0" borderId="19" numFmtId="1" xfId="0" applyNumberFormat="1" applyFont="1" applyBorder="1" applyAlignment="1">
      <alignment horizontal="center" vertical="center"/>
    </xf>
    <xf fontId="20" fillId="4" borderId="20" numFmtId="0" xfId="0" applyFont="1" applyFill="1" applyBorder="1" applyAlignment="1">
      <alignment horizontal="center" vertical="center"/>
    </xf>
    <xf fontId="19" fillId="4" borderId="21" numFmtId="1" xfId="0" applyNumberFormat="1" applyFont="1" applyFill="1" applyBorder="1" applyAlignment="1">
      <alignment horizontal="center" vertical="center"/>
    </xf>
    <xf fontId="16" fillId="4" borderId="22" numFmtId="0" xfId="0" applyFont="1" applyFill="1" applyBorder="1" applyAlignment="1">
      <alignment horizontal="center" vertical="center"/>
    </xf>
    <xf fontId="20" fillId="4" borderId="23" numFmtId="0" xfId="0" applyFont="1" applyFill="1" applyBorder="1" applyAlignment="1">
      <alignment horizontal="center" vertical="center"/>
    </xf>
    <xf fontId="16" fillId="4" borderId="24" numFmtId="0" xfId="0" applyFont="1" applyFill="1" applyBorder="1" applyAlignment="1">
      <alignment horizontal="center" vertical="top"/>
    </xf>
    <xf fontId="19" fillId="4" borderId="24" numFmtId="1" xfId="0" applyNumberFormat="1" applyFont="1" applyFill="1" applyBorder="1" applyAlignment="1">
      <alignment horizontal="center" vertical="center"/>
    </xf>
    <xf fontId="16" fillId="4" borderId="26" numFmtId="0" xfId="0" applyFont="1" applyFill="1" applyBorder="1" applyAlignment="1">
      <alignment horizontal="center" vertical="center"/>
    </xf>
    <xf fontId="19" fillId="4" borderId="27" numFmtId="1" xfId="0" applyNumberFormat="1" applyFont="1" applyFill="1" applyBorder="1" applyAlignment="1">
      <alignment horizontal="center" vertical="center"/>
    </xf>
    <xf fontId="13" fillId="4" borderId="29" numFmtId="0" xfId="0" applyFont="1" applyFill="1" applyBorder="1" applyAlignment="1">
      <alignment vertical="justify"/>
    </xf>
    <xf fontId="19" fillId="4" borderId="33" numFmtId="1" xfId="0" applyNumberFormat="1" applyFont="1" applyFill="1" applyBorder="1" applyAlignment="1">
      <alignment horizontal="center" vertical="center"/>
    </xf>
    <xf fontId="16" fillId="4" borderId="19" numFmtId="0" xfId="0" applyFont="1" applyFill="1" applyBorder="1" applyAlignment="1">
      <alignment horizontal="center" vertical="center"/>
    </xf>
    <xf fontId="4" fillId="5" borderId="20" numFmtId="0" xfId="0" applyFont="1" applyFill="1" applyBorder="1" applyAlignment="1">
      <alignment horizontal="center" vertical="center"/>
    </xf>
    <xf fontId="17" fillId="5" borderId="21" numFmtId="0" xfId="0" applyFont="1" applyFill="1" applyBorder="1" applyAlignment="1">
      <alignment horizontal="center" vertical="top"/>
    </xf>
    <xf fontId="16" fillId="5" borderId="21" numFmtId="0" xfId="0" applyFont="1" applyFill="1" applyBorder="1" applyAlignment="1">
      <alignment horizontal="center" vertical="center"/>
    </xf>
    <xf fontId="19" fillId="5" borderId="21" numFmtId="1" xfId="0" applyNumberFormat="1" applyFont="1" applyFill="1" applyBorder="1" applyAlignment="1">
      <alignment horizontal="center" vertical="center"/>
    </xf>
    <xf fontId="17" fillId="5" borderId="22" numFmtId="1" xfId="0" applyNumberFormat="1" applyFont="1" applyFill="1" applyBorder="1" applyAlignment="1">
      <alignment horizontal="center" vertical="center"/>
    </xf>
    <xf fontId="4" fillId="5" borderId="23" numFmtId="0" xfId="0" applyFont="1" applyFill="1" applyBorder="1" applyAlignment="1">
      <alignment horizontal="center" vertical="center"/>
    </xf>
    <xf fontId="17" fillId="5" borderId="27" numFmtId="0" xfId="0" applyFont="1" applyFill="1" applyBorder="1" applyAlignment="1">
      <alignment horizontal="center" vertical="top"/>
    </xf>
    <xf fontId="16" fillId="5" borderId="27" numFmtId="0" xfId="0" applyFont="1" applyFill="1" applyBorder="1" applyAlignment="1">
      <alignment horizontal="center" vertical="center"/>
    </xf>
    <xf fontId="19" fillId="5" borderId="27" numFmtId="1" xfId="0" applyNumberFormat="1" applyFont="1" applyFill="1" applyBorder="1" applyAlignment="1">
      <alignment horizontal="center" vertical="center"/>
    </xf>
    <xf fontId="17" fillId="5" borderId="26" numFmtId="1" xfId="0" applyNumberFormat="1" applyFont="1" applyFill="1" applyBorder="1" applyAlignment="1">
      <alignment horizontal="center" vertical="center"/>
    </xf>
    <xf fontId="17" fillId="5" borderId="29" numFmtId="0" xfId="0" applyFont="1" applyFill="1" applyBorder="1" applyAlignment="1">
      <alignment horizontal="center" vertical="center"/>
    </xf>
    <xf fontId="17" fillId="5" borderId="33" numFmtId="0" xfId="0" applyFont="1" applyFill="1" applyBorder="1" applyAlignment="1">
      <alignment horizontal="center" vertical="top"/>
    </xf>
    <xf fontId="16" fillId="5" borderId="33" numFmtId="0" xfId="0" applyFont="1" applyFill="1" applyBorder="1" applyAlignment="1">
      <alignment horizontal="center" vertical="center"/>
    </xf>
    <xf fontId="19" fillId="5" borderId="33" numFmtId="1" xfId="0" applyNumberFormat="1" applyFont="1" applyFill="1" applyBorder="1" applyAlignment="1">
      <alignment horizontal="center" vertical="center"/>
    </xf>
    <xf fontId="17" fillId="5" borderId="19" numFmtId="1" xfId="0" applyNumberFormat="1" applyFont="1" applyFill="1" applyBorder="1" applyAlignment="1">
      <alignment horizontal="center" vertical="center"/>
    </xf>
    <xf fontId="17" fillId="3" borderId="20" numFmtId="0" xfId="0" applyFont="1" applyFill="1" applyBorder="1" applyAlignment="1">
      <alignment horizontal="center" vertical="center"/>
    </xf>
    <xf fontId="19" fillId="0" borderId="13" numFmtId="1" xfId="0" applyNumberFormat="1" applyFont="1" applyBorder="1" applyAlignment="1">
      <alignment horizontal="center" vertical="center"/>
    </xf>
    <xf fontId="17" fillId="3" borderId="29" numFmtId="0" xfId="0" applyFont="1" applyFill="1" applyBorder="1" applyAlignment="1">
      <alignment horizontal="center" vertical="center"/>
    </xf>
    <xf fontId="19" fillId="0" borderId="17" numFmtId="1" xfId="0" applyNumberFormat="1" applyFont="1" applyBorder="1" applyAlignment="1">
      <alignment horizontal="center" vertical="center"/>
    </xf>
    <xf fontId="17" fillId="0" borderId="38" numFmtId="0" xfId="0" applyFont="1" applyBorder="1" applyAlignment="1">
      <alignment horizontal="center" vertical="center"/>
    </xf>
    <xf fontId="5" fillId="0" borderId="39" numFmtId="0" xfId="0" applyFont="1" applyBorder="1" applyAlignment="1">
      <alignment horizontal="center" vertical="top"/>
    </xf>
    <xf fontId="16" fillId="0" borderId="39" numFmtId="0" xfId="0" applyFont="1" applyBorder="1" applyAlignment="1">
      <alignment horizontal="center" vertical="center"/>
    </xf>
    <xf fontId="19" fillId="3" borderId="39" numFmtId="1" xfId="0" applyNumberFormat="1" applyFont="1" applyFill="1" applyBorder="1" applyAlignment="1">
      <alignment horizontal="center" vertical="center"/>
    </xf>
    <xf fontId="5" fillId="3" borderId="40" numFmtId="1" xfId="0" applyNumberFormat="1" applyFont="1" applyFill="1" applyBorder="1" applyAlignment="1">
      <alignment horizontal="center" vertical="center"/>
    </xf>
    <xf fontId="17" fillId="5" borderId="29" numFmtId="0" xfId="0" applyFont="1" applyFill="1" applyBorder="1" applyAlignment="1">
      <alignment horizontal="center" vertical="top"/>
    </xf>
    <xf fontId="5" fillId="0" borderId="0" numFmtId="0" xfId="0" applyFont="1" applyAlignment="1">
      <alignment horizontal="center" vertical="top"/>
    </xf>
    <xf fontId="19" fillId="3" borderId="0" numFmtId="1" xfId="0" applyNumberFormat="1" applyFont="1" applyFill="1" applyAlignment="1">
      <alignment horizontal="center" vertical="center"/>
    </xf>
    <xf fontId="19" fillId="5" borderId="38" numFmtId="0" xfId="0" applyFont="1" applyFill="1" applyBorder="1" applyAlignment="1">
      <alignment horizontal="center" vertical="justify"/>
    </xf>
    <xf fontId="5" fillId="5" borderId="39" numFmtId="0" xfId="0" applyFont="1" applyFill="1" applyBorder="1" applyAlignment="1">
      <alignment horizontal="center" vertical="center"/>
    </xf>
    <xf fontId="16" fillId="5" borderId="39" numFmtId="0" xfId="0" applyFont="1" applyFill="1" applyBorder="1" applyAlignment="1">
      <alignment horizontal="center" vertical="center"/>
    </xf>
    <xf fontId="19" fillId="5" borderId="39" numFmtId="1" xfId="0" applyNumberFormat="1" applyFont="1" applyFill="1" applyBorder="1" applyAlignment="1">
      <alignment horizontal="center" vertical="center"/>
    </xf>
    <xf fontId="17" fillId="5" borderId="40" numFmtId="1" xfId="0" applyNumberFormat="1" applyFont="1" applyFill="1" applyBorder="1" applyAlignment="1">
      <alignment horizontal="center" vertical="center"/>
    </xf>
    <xf fontId="19" fillId="0" borderId="38" numFmtId="0" xfId="0" applyFont="1" applyBorder="1" applyAlignment="1">
      <alignment horizontal="center" vertical="center"/>
    </xf>
    <xf fontId="5" fillId="0" borderId="39" numFmtId="0" xfId="0" applyFont="1" applyBorder="1" applyAlignment="1">
      <alignment horizontal="center" vertical="center"/>
    </xf>
    <xf fontId="19" fillId="0" borderId="39" numFmtId="1" xfId="0" applyNumberFormat="1" applyFont="1" applyBorder="1" applyAlignment="1">
      <alignment horizontal="center" vertical="center"/>
    </xf>
    <xf fontId="5" fillId="0" borderId="40" numFmtId="1" xfId="0" applyNumberFormat="1" applyFont="1" applyBorder="1" applyAlignment="1">
      <alignment horizontal="center" vertical="center"/>
    </xf>
    <xf fontId="19" fillId="6" borderId="30" numFmtId="0" xfId="0" applyFont="1" applyFill="1" applyBorder="1" applyAlignment="1">
      <alignment horizontal="center" vertical="center"/>
    </xf>
    <xf fontId="16" fillId="6" borderId="21" numFmtId="0" xfId="0" applyFont="1" applyFill="1" applyBorder="1" applyAlignment="1">
      <alignment horizontal="center" vertical="center"/>
    </xf>
    <xf fontId="19" fillId="6" borderId="21" numFmtId="1" xfId="0" applyNumberFormat="1" applyFont="1" applyFill="1" applyBorder="1" applyAlignment="1">
      <alignment horizontal="center" vertical="center"/>
    </xf>
    <xf fontId="16" fillId="6" borderId="22" numFmtId="1" xfId="0" applyNumberFormat="1" applyFont="1" applyFill="1" applyBorder="1" applyAlignment="1">
      <alignment horizontal="center" vertical="center"/>
    </xf>
    <xf fontId="17" fillId="0" borderId="32" numFmtId="0" xfId="0" applyFont="1" applyBorder="1" applyAlignment="1">
      <alignment horizontal="center" vertical="center"/>
    </xf>
    <xf fontId="17" fillId="0" borderId="37" numFmtId="0" xfId="0" applyFont="1" applyBorder="1" applyAlignment="1">
      <alignment horizontal="center" vertical="center"/>
    </xf>
    <xf fontId="19" fillId="0" borderId="28" numFmtId="1" xfId="0" applyNumberFormat="1" applyFont="1" applyBorder="1" applyAlignment="1">
      <alignment horizontal="center" vertical="center"/>
    </xf>
    <xf fontId="16" fillId="0" borderId="41" numFmtId="1" xfId="0" applyNumberFormat="1" applyFont="1" applyBorder="1" applyAlignment="1">
      <alignment horizontal="center" vertical="center"/>
    </xf>
    <xf fontId="10" fillId="7" borderId="42" numFmtId="0" xfId="0" applyFont="1" applyFill="1" applyBorder="1" applyAlignment="1">
      <alignment vertical="center"/>
    </xf>
    <xf fontId="10" fillId="7" borderId="43" numFmtId="0" xfId="0" applyFont="1" applyFill="1" applyBorder="1" applyAlignment="1">
      <alignment vertical="top"/>
    </xf>
    <xf fontId="10" fillId="7" borderId="44" numFmtId="0" xfId="0" applyFont="1" applyFill="1" applyBorder="1" applyAlignment="1">
      <alignment horizontal="center" vertical="center"/>
    </xf>
    <xf fontId="10" fillId="7" borderId="45" numFmtId="0" xfId="0" applyFont="1" applyFill="1" applyBorder="1" applyAlignment="1">
      <alignment horizontal="center" vertical="center"/>
    </xf>
    <xf fontId="21" fillId="0" borderId="20" numFmtId="0" xfId="0" applyFont="1" applyBorder="1" applyAlignment="1">
      <alignment horizontal="justify" vertical="center"/>
    </xf>
    <xf fontId="16" fillId="0" borderId="13" numFmtId="0" xfId="0" applyFont="1" applyBorder="1" applyAlignment="1">
      <alignment horizontal="center" vertical="top"/>
    </xf>
    <xf fontId="16" fillId="0" borderId="13" numFmtId="1" xfId="0" applyNumberFormat="1" applyFont="1" applyBorder="1" applyAlignment="1">
      <alignment horizontal="center" vertical="center"/>
    </xf>
    <xf fontId="17" fillId="0" borderId="41" numFmtId="1" xfId="0" applyNumberFormat="1" applyFont="1" applyBorder="1" applyAlignment="1">
      <alignment horizontal="center" vertical="center"/>
    </xf>
    <xf fontId="21" fillId="0" borderId="29" numFmtId="0" xfId="0" applyFont="1" applyBorder="1" applyAlignment="1">
      <alignment horizontal="justify" vertical="center"/>
    </xf>
    <xf fontId="16" fillId="0" borderId="33" numFmtId="1" xfId="0" applyNumberFormat="1" applyFont="1" applyBorder="1" applyAlignment="1">
      <alignment horizontal="center" vertical="center"/>
    </xf>
    <xf fontId="17" fillId="0" borderId="19" numFmtId="1" xfId="0" applyNumberFormat="1" applyFont="1" applyBorder="1" applyAlignment="1">
      <alignment horizontal="center" vertical="center"/>
    </xf>
    <xf fontId="16" fillId="0" borderId="13" numFmtId="0" xfId="0" applyFont="1" applyBorder="1" applyAlignment="1">
      <alignment horizontal="center" vertical="center"/>
    </xf>
    <xf fontId="19" fillId="0" borderId="41" numFmtId="1" xfId="0" applyNumberFormat="1" applyFont="1" applyBorder="1" applyAlignment="1">
      <alignment horizontal="center" vertical="center"/>
    </xf>
    <xf fontId="19" fillId="0" borderId="19" numFmtId="1" xfId="0" applyNumberFormat="1" applyFont="1" applyBorder="1" applyAlignment="1">
      <alignment horizontal="center" vertical="center"/>
    </xf>
    <xf fontId="21" fillId="0" borderId="20" numFmtId="0" xfId="0" applyFont="1" applyBorder="1" applyAlignment="1">
      <alignment horizontal="left" vertical="center"/>
    </xf>
    <xf fontId="16" fillId="0" borderId="21" numFmtId="1" xfId="0" applyNumberFormat="1" applyFont="1" applyBorder="1" applyAlignment="1">
      <alignment horizontal="center" vertical="center"/>
    </xf>
    <xf fontId="19" fillId="0" borderId="22" numFmtId="1" xfId="0" applyNumberFormat="1" applyFont="1" applyBorder="1" applyAlignment="1">
      <alignment horizontal="center" vertical="center"/>
    </xf>
    <xf fontId="21" fillId="0" borderId="29" numFmtId="0" xfId="0" applyFont="1" applyBorder="1" applyAlignment="1">
      <alignment horizontal="left" vertical="center"/>
    </xf>
    <xf fontId="16" fillId="0" borderId="17" numFmtId="0" xfId="0" applyFont="1" applyBorder="1" applyAlignment="1">
      <alignment horizontal="center" vertical="center"/>
    </xf>
    <xf fontId="16" fillId="0" borderId="17" numFmtId="1" xfId="0" applyNumberFormat="1" applyFont="1" applyBorder="1" applyAlignment="1">
      <alignment horizontal="center" vertical="center"/>
    </xf>
    <xf fontId="19" fillId="0" borderId="46" numFmtId="1" xfId="0" applyNumberFormat="1" applyFont="1" applyBorder="1" applyAlignment="1">
      <alignment horizontal="center" vertical="center"/>
    </xf>
    <xf fontId="10" fillId="8" borderId="10" numFmtId="0" xfId="0" applyFont="1" applyFill="1" applyBorder="1" applyAlignment="1">
      <alignment vertical="center"/>
    </xf>
    <xf fontId="10" fillId="8" borderId="34" numFmtId="0" xfId="0" applyFont="1" applyFill="1" applyBorder="1" applyAlignment="1">
      <alignment vertical="center"/>
    </xf>
    <xf fontId="10" fillId="8" borderId="35" numFmtId="0" xfId="0" applyFont="1" applyFill="1" applyBorder="1" applyAlignment="1">
      <alignment horizontal="center" vertical="center"/>
    </xf>
    <xf fontId="10" fillId="8" borderId="36" numFmtId="0" xfId="0" applyFont="1" applyFill="1" applyBorder="1" applyAlignment="1">
      <alignment horizontal="center" vertical="center"/>
    </xf>
    <xf fontId="11" fillId="8" borderId="12" numFmtId="0" xfId="0" applyFont="1" applyFill="1" applyBorder="1" applyAlignment="1">
      <alignment horizontal="center" shrinkToFit="1" vertical="center" wrapText="1"/>
    </xf>
    <xf fontId="11" fillId="8" borderId="47" numFmtId="0" xfId="0" applyFont="1" applyFill="1" applyBorder="1" applyAlignment="1">
      <alignment horizontal="center" shrinkToFit="1" vertical="center" wrapText="1"/>
    </xf>
    <xf fontId="22" fillId="8" borderId="13" numFmtId="0" xfId="0" applyFont="1" applyFill="1" applyBorder="1" applyAlignment="1">
      <alignment horizontal="center" shrinkToFit="1" vertical="center" wrapText="1"/>
    </xf>
    <xf fontId="13" fillId="8" borderId="14" numFmtId="0" xfId="0" applyFont="1" applyFill="1" applyBorder="1" applyAlignment="1">
      <alignment horizontal="center" shrinkToFit="1" vertical="center" wrapText="1"/>
    </xf>
    <xf fontId="14" fillId="8" borderId="15" numFmtId="0" xfId="0" applyFont="1" applyFill="1" applyBorder="1" applyAlignment="1">
      <alignment horizontal="center" shrinkToFit="1" vertical="center" wrapText="1"/>
    </xf>
    <xf fontId="11" fillId="8" borderId="5" numFmtId="0" xfId="0" applyFont="1" applyFill="1" applyBorder="1" applyAlignment="1">
      <alignment horizontal="center" shrinkToFit="1" vertical="center" wrapText="1"/>
    </xf>
    <xf fontId="11" fillId="8" borderId="48" numFmtId="0" xfId="0" applyFont="1" applyFill="1" applyBorder="1" applyAlignment="1">
      <alignment horizontal="center" shrinkToFit="1" vertical="center" wrapText="1"/>
    </xf>
    <xf fontId="22" fillId="8" borderId="25" numFmtId="0" xfId="0" applyFont="1" applyFill="1" applyBorder="1" applyAlignment="1">
      <alignment horizontal="center" shrinkToFit="1" vertical="center" wrapText="1"/>
    </xf>
    <xf fontId="0" fillId="8" borderId="49" numFmtId="1" xfId="0" applyNumberFormat="1" applyFill="1" applyBorder="1" applyAlignment="1">
      <alignment horizontal="center" vertical="center"/>
    </xf>
    <xf fontId="0" fillId="8" borderId="7" numFmtId="1" xfId="0" applyNumberFormat="1" applyFill="1" applyBorder="1" applyAlignment="1">
      <alignment horizontal="center" vertical="center"/>
    </xf>
    <xf fontId="19" fillId="0" borderId="50" numFmtId="0" xfId="0" applyFont="1" applyBorder="1" applyAlignment="1">
      <alignment horizontal="center" shrinkToFit="1" vertical="center" wrapText="1"/>
    </xf>
    <xf fontId="19" fillId="0" borderId="51" numFmtId="0" xfId="0" applyFont="1" applyBorder="1" applyAlignment="1">
      <alignment horizontal="center" shrinkToFit="1" vertical="center" wrapText="1"/>
    </xf>
    <xf fontId="5" fillId="0" borderId="14" numFmtId="1" xfId="0" applyNumberFormat="1" applyFont="1" applyBorder="1" applyAlignment="1">
      <alignment horizontal="center" vertical="center"/>
    </xf>
    <xf fontId="5" fillId="0" borderId="15" numFmtId="1" xfId="0" applyNumberFormat="1" applyFont="1" applyBorder="1" applyAlignment="1">
      <alignment horizontal="center" vertical="center"/>
    </xf>
    <xf fontId="19" fillId="0" borderId="52" numFmtId="0" xfId="0" applyFont="1" applyBorder="1" applyAlignment="1">
      <alignment horizontal="center" shrinkToFit="1" vertical="center" wrapText="1"/>
    </xf>
    <xf fontId="19" fillId="0" borderId="53" numFmtId="0" xfId="0" applyFont="1" applyBorder="1" applyAlignment="1">
      <alignment horizontal="center" shrinkToFit="1" vertical="center" wrapText="1"/>
    </xf>
    <xf fontId="5" fillId="0" borderId="54" numFmtId="1" xfId="0" applyNumberFormat="1" applyFont="1" applyBorder="1" applyAlignment="1">
      <alignment horizontal="center" vertical="center"/>
    </xf>
    <xf fontId="5" fillId="0" borderId="55" numFmtId="1" xfId="0" applyNumberFormat="1" applyFont="1" applyBorder="1" applyAlignment="1">
      <alignment horizontal="center" vertical="center"/>
    </xf>
    <xf fontId="19" fillId="0" borderId="56" numFmtId="0" xfId="0" applyFont="1" applyBorder="1" applyAlignment="1">
      <alignment horizontal="center" shrinkToFit="1" vertical="center" wrapText="1"/>
    </xf>
    <xf fontId="19" fillId="0" borderId="57" numFmtId="0" xfId="0" applyFont="1" applyBorder="1" applyAlignment="1">
      <alignment horizontal="center" shrinkToFit="1" vertical="center" wrapText="1"/>
    </xf>
    <xf fontId="19" fillId="0" borderId="5" numFmtId="0" xfId="0" applyFont="1" applyBorder="1" applyAlignment="1">
      <alignment horizontal="center" shrinkToFit="1" vertical="center" wrapText="1"/>
    </xf>
    <xf fontId="19" fillId="0" borderId="48" numFmtId="0" xfId="0" applyFont="1" applyBorder="1" applyAlignment="1">
      <alignment horizontal="center" shrinkToFit="1" vertical="center" wrapText="1"/>
    </xf>
    <xf fontId="5" fillId="0" borderId="49" numFmtId="1" xfId="0" applyNumberFormat="1" applyFont="1" applyBorder="1" applyAlignment="1">
      <alignment horizontal="center" vertical="center"/>
    </xf>
    <xf fontId="5" fillId="0" borderId="7" numFmtId="1" xfId="0" applyNumberFormat="1" applyFont="1" applyBorder="1" applyAlignment="1">
      <alignment horizontal="center" vertical="center"/>
    </xf>
    <xf fontId="19" fillId="0" borderId="12" numFmtId="0" xfId="0" applyFont="1" applyBorder="1" applyAlignment="1">
      <alignment horizontal="center" shrinkToFit="1" vertical="center" wrapText="1"/>
    </xf>
    <xf fontId="19" fillId="0" borderId="47" numFmtId="0" xfId="0" applyFont="1" applyBorder="1" applyAlignment="1">
      <alignment horizontal="center" shrinkToFit="1" vertical="center" wrapText="1"/>
    </xf>
    <xf fontId="19" fillId="0" borderId="16" numFmtId="0" xfId="0" applyFont="1" applyBorder="1" applyAlignment="1">
      <alignment horizontal="center" shrinkToFit="1" vertical="center" wrapText="1"/>
    </xf>
    <xf fontId="19" fillId="0" borderId="58" numFmtId="0" xfId="0" applyFont="1" applyBorder="1" applyAlignment="1">
      <alignment horizontal="center" shrinkToFit="1" vertical="center" wrapText="1"/>
    </xf>
    <xf fontId="19" fillId="0" borderId="12" numFmtId="0" xfId="0" applyFont="1" applyBorder="1" applyAlignment="1">
      <alignment horizontal="center" vertical="center"/>
    </xf>
    <xf fontId="19" fillId="0" borderId="47" numFmtId="0" xfId="0" applyFont="1" applyBorder="1" applyAlignment="1">
      <alignment horizontal="center" vertical="center"/>
    </xf>
    <xf fontId="19" fillId="0" borderId="5" numFmtId="0" xfId="0" applyFont="1" applyBorder="1" applyAlignment="1">
      <alignment horizontal="center" vertical="center"/>
    </xf>
    <xf fontId="19" fillId="0" borderId="48" numFmtId="0" xfId="0" applyFont="1" applyBorder="1" applyAlignment="1">
      <alignment horizontal="center" vertical="center"/>
    </xf>
    <xf fontId="16" fillId="0" borderId="0" numFmtId="0" xfId="0" applyFont="1"/>
    <xf fontId="2" fillId="0" borderId="0" numFmtId="0" xfId="0" applyFont="1"/>
    <xf fontId="19" fillId="0" borderId="16" numFmtId="0" xfId="0" applyFont="1" applyBorder="1" applyAlignment="1">
      <alignment horizontal="center" vertical="center"/>
    </xf>
    <xf fontId="19" fillId="0" borderId="58" numFmtId="0" xfId="0" applyFont="1" applyBorder="1" applyAlignment="1">
      <alignment horizontal="center" vertical="center"/>
    </xf>
    <xf fontId="5" fillId="0" borderId="18" numFmtId="1" xfId="0" applyNumberFormat="1" applyFont="1" applyBorder="1" applyAlignment="1">
      <alignment horizontal="center" vertical="center"/>
    </xf>
    <xf fontId="5" fillId="0" borderId="59" numFmtId="1" xfId="0" applyNumberFormat="1" applyFont="1" applyBorder="1" applyAlignment="1">
      <alignment horizontal="center" vertical="center"/>
    </xf>
    <xf fontId="5" fillId="0" borderId="60" numFmtId="1" xfId="0" applyNumberFormat="1" applyFont="1" applyBorder="1" applyAlignment="1">
      <alignment horizontal="center" vertical="center"/>
    </xf>
    <xf fontId="5" fillId="0" borderId="61" numFmtId="1" xfId="0" applyNumberFormat="1" applyFont="1" applyBorder="1" applyAlignment="1">
      <alignment horizontal="center" vertical="center"/>
    </xf>
    <xf fontId="23" fillId="0" borderId="50" numFmtId="0" xfId="0" applyFont="1" applyBorder="1" applyAlignment="1">
      <alignment horizontal="center" vertical="center"/>
    </xf>
    <xf fontId="23" fillId="0" borderId="51" numFmtId="0" xfId="0" applyFont="1" applyBorder="1" applyAlignment="1">
      <alignment horizontal="center" vertical="center"/>
    </xf>
    <xf fontId="24" fillId="0" borderId="5" numFmtId="0" xfId="0" applyFont="1" applyBorder="1" applyAlignment="1">
      <alignment horizontal="center" vertical="justify"/>
    </xf>
    <xf fontId="24" fillId="0" borderId="48" numFmtId="0" xfId="0" applyFont="1" applyBorder="1" applyAlignment="1">
      <alignment horizontal="center" vertical="justify"/>
    </xf>
    <xf fontId="19" fillId="0" borderId="62" numFmtId="1" xfId="0" applyNumberFormat="1" applyFont="1" applyBorder="1" applyAlignment="1">
      <alignment horizontal="center" vertical="center"/>
    </xf>
    <xf fontId="19" fillId="0" borderId="63" numFmtId="1" xfId="0" applyNumberFormat="1" applyFont="1" applyBorder="1" applyAlignment="1">
      <alignment horizontal="center" vertical="center"/>
    </xf>
    <xf fontId="16" fillId="9" borderId="27" numFmtId="0" xfId="0" applyFont="1" applyFill="1" applyBorder="1" applyAlignment="1">
      <alignment horizontal="center" vertical="justify"/>
    </xf>
    <xf fontId="19" fillId="0" borderId="54" numFmtId="1" xfId="0" applyNumberFormat="1" applyFont="1" applyBorder="1" applyAlignment="1">
      <alignment horizontal="center" vertical="center"/>
    </xf>
    <xf fontId="19" fillId="0" borderId="55" numFmtId="1" xfId="0" applyNumberFormat="1" applyFont="1" applyBorder="1" applyAlignment="1">
      <alignment horizontal="center" vertical="center"/>
    </xf>
    <xf fontId="24" fillId="0" borderId="16" numFmtId="0" xfId="0" applyFont="1" applyBorder="1" applyAlignment="1">
      <alignment horizontal="center" vertical="justify"/>
    </xf>
    <xf fontId="24" fillId="0" borderId="58" numFmtId="0" xfId="0" applyFont="1" applyBorder="1" applyAlignment="1">
      <alignment horizontal="center" vertical="justify"/>
    </xf>
    <xf fontId="19" fillId="0" borderId="18" numFmtId="1" xfId="0" applyNumberFormat="1" applyFont="1" applyBorder="1" applyAlignment="1">
      <alignment horizontal="center" vertical="center"/>
    </xf>
    <xf fontId="19" fillId="0" borderId="59" numFmtId="1" xfId="0" applyNumberFormat="1" applyFont="1" applyBorder="1" applyAlignment="1">
      <alignment horizontal="center" vertical="center"/>
    </xf>
    <xf fontId="25" fillId="10" borderId="10" numFmtId="0" xfId="0" applyFont="1" applyFill="1" applyBorder="1" applyAlignment="1">
      <alignment vertical="center"/>
    </xf>
    <xf fontId="26" fillId="10" borderId="34" numFmtId="0" xfId="0" applyFont="1" applyFill="1" applyBorder="1" applyAlignment="1">
      <alignment vertical="center"/>
    </xf>
    <xf fontId="26" fillId="10" borderId="60" numFmtId="0" xfId="0" applyFont="1" applyFill="1" applyBorder="1" applyAlignment="1">
      <alignment horizontal="center" vertical="center"/>
    </xf>
    <xf fontId="26" fillId="10" borderId="61" numFmtId="0" xfId="0" applyFont="1" applyFill="1" applyBorder="1" applyAlignment="1">
      <alignment horizontal="center" vertical="center"/>
    </xf>
    <xf fontId="23" fillId="10" borderId="30" numFmtId="0" xfId="0" applyFont="1" applyFill="1" applyBorder="1" applyAlignment="1">
      <alignment horizontal="center" shrinkToFit="1" vertical="center" wrapText="1"/>
    </xf>
    <xf fontId="23" fillId="10" borderId="21" numFmtId="0" xfId="0" applyFont="1" applyFill="1" applyBorder="1" applyAlignment="1">
      <alignment horizontal="center" shrinkToFit="1" vertical="center" wrapText="1"/>
    </xf>
    <xf fontId="22" fillId="10" borderId="21" numFmtId="0" xfId="0" applyFont="1" applyFill="1" applyBorder="1" applyAlignment="1">
      <alignment horizontal="center" shrinkToFit="1" vertical="center" wrapText="1"/>
    </xf>
    <xf fontId="13" fillId="10" borderId="21" numFmtId="0" xfId="0" applyFont="1" applyFill="1" applyBorder="1" applyAlignment="1">
      <alignment horizontal="center" shrinkToFit="1" vertical="center" wrapText="1"/>
    </xf>
    <xf fontId="14" fillId="10" borderId="22" numFmtId="0" xfId="0" applyFont="1" applyFill="1" applyBorder="1" applyAlignment="1">
      <alignment horizontal="center" shrinkToFit="1" vertical="center" wrapText="1"/>
    </xf>
    <xf fontId="23" fillId="10" borderId="31" numFmtId="0" xfId="0" applyFont="1" applyFill="1" applyBorder="1" applyAlignment="1">
      <alignment horizontal="center" shrinkToFit="1" vertical="center" wrapText="1"/>
    </xf>
    <xf fontId="23" fillId="10" borderId="27" numFmtId="0" xfId="0" applyFont="1" applyFill="1" applyBorder="1" applyAlignment="1">
      <alignment horizontal="center" shrinkToFit="1" vertical="center" wrapText="1"/>
    </xf>
    <xf fontId="0" fillId="10" borderId="27" numFmtId="0" xfId="0" applyFill="1" applyBorder="1"/>
    <xf fontId="2" fillId="10" borderId="27" numFmtId="0" xfId="0" applyFont="1" applyFill="1" applyBorder="1" applyAlignment="1">
      <alignment horizontal="center" vertical="center"/>
    </xf>
    <xf fontId="2" fillId="10" borderId="26" numFmtId="0" xfId="0" applyFont="1" applyFill="1" applyBorder="1" applyAlignment="1">
      <alignment horizontal="center" vertical="center"/>
    </xf>
    <xf fontId="27" fillId="0" borderId="52" numFmtId="0" xfId="0" applyFont="1" applyBorder="1" applyAlignment="1">
      <alignment horizontal="left" vertical="center"/>
    </xf>
    <xf fontId="27" fillId="0" borderId="53" numFmtId="0" xfId="0" applyFont="1" applyBorder="1" applyAlignment="1">
      <alignment horizontal="left" vertical="center"/>
    </xf>
    <xf fontId="19" fillId="0" borderId="27" numFmtId="1" xfId="0" applyNumberFormat="1" applyFont="1" applyBorder="1" applyAlignment="1">
      <alignment horizontal="center" vertical="center"/>
    </xf>
    <xf fontId="16" fillId="0" borderId="26" numFmtId="1" xfId="0" applyNumberFormat="1" applyFont="1" applyBorder="1" applyAlignment="1">
      <alignment horizontal="center" vertical="center"/>
    </xf>
    <xf fontId="5" fillId="0" borderId="31" numFmtId="0" xfId="0" applyFont="1" applyBorder="1" applyAlignment="1">
      <alignment horizontal="left" vertical="justify"/>
    </xf>
    <xf fontId="5" fillId="0" borderId="27" numFmtId="0" xfId="0" applyFont="1" applyBorder="1" applyAlignment="1">
      <alignment horizontal="left" vertical="justify"/>
    </xf>
    <xf fontId="5" fillId="0" borderId="27" numFmtId="0" xfId="0" applyFont="1" applyBorder="1" applyAlignment="1">
      <alignment horizontal="center" vertical="center"/>
    </xf>
    <xf fontId="5" fillId="0" borderId="56" numFmtId="0" xfId="0" applyFont="1" applyBorder="1" applyAlignment="1">
      <alignment horizontal="left" vertical="center"/>
    </xf>
    <xf fontId="5" fillId="0" borderId="57" numFmtId="0" xfId="0" applyFont="1" applyBorder="1" applyAlignment="1">
      <alignment horizontal="left" vertical="center"/>
    </xf>
    <xf fontId="5" fillId="0" borderId="0" numFmtId="0" xfId="0" applyFont="1" applyAlignment="1">
      <alignment horizontal="center" vertical="center"/>
    </xf>
    <xf fontId="16" fillId="0" borderId="0" numFmtId="1" xfId="0" applyNumberFormat="1" applyFont="1" applyAlignment="1">
      <alignment horizontal="center" vertical="center"/>
    </xf>
    <xf fontId="5" fillId="0" borderId="64" numFmtId="0" xfId="0" applyFont="1" applyBorder="1" applyAlignment="1">
      <alignment horizontal="left" vertical="center"/>
    </xf>
    <xf fontId="5" fillId="0" borderId="65" numFmtId="0" xfId="0" applyFont="1" applyBorder="1" applyAlignment="1">
      <alignment horizontal="left" vertical="center"/>
    </xf>
    <xf fontId="17" fillId="0" borderId="56" numFmtId="0" xfId="0" applyFont="1" applyBorder="1" applyAlignment="1">
      <alignment horizontal="left" vertical="center"/>
    </xf>
    <xf fontId="17" fillId="0" borderId="57" numFmtId="0" xfId="0" applyFont="1" applyBorder="1" applyAlignment="1">
      <alignment horizontal="left" vertical="center"/>
    </xf>
    <xf fontId="17" fillId="0" borderId="5" numFmtId="0" xfId="0" applyFont="1" applyBorder="1" applyAlignment="1">
      <alignment horizontal="left" vertical="center"/>
    </xf>
    <xf fontId="17" fillId="0" borderId="48" numFmtId="0" xfId="0" applyFont="1" applyBorder="1" applyAlignment="1">
      <alignment horizontal="left" vertical="center"/>
    </xf>
    <xf fontId="17" fillId="0" borderId="64" numFmtId="0" xfId="0" applyFont="1" applyBorder="1" applyAlignment="1">
      <alignment horizontal="left" vertical="center"/>
    </xf>
    <xf fontId="17" fillId="0" borderId="65" numFmtId="0" xfId="0" applyFont="1" applyBorder="1" applyAlignment="1">
      <alignment horizontal="left" vertical="center"/>
    </xf>
    <xf fontId="5" fillId="0" borderId="31" numFmtId="0" xfId="0" applyFont="1" applyBorder="1" applyAlignment="1">
      <alignment horizontal="left" vertical="center"/>
    </xf>
    <xf fontId="5" fillId="0" borderId="27" numFmtId="0" xfId="0" applyFont="1" applyBorder="1" applyAlignment="1">
      <alignment horizontal="left" vertical="center"/>
    </xf>
    <xf fontId="2" fillId="0" borderId="0" numFmtId="0" xfId="0" applyFont="1" applyAlignment="1">
      <alignment horizontal="center" vertical="center"/>
    </xf>
    <xf fontId="13" fillId="0" borderId="52" numFmtId="0" xfId="0" applyFont="1" applyBorder="1" applyAlignment="1">
      <alignment horizontal="left" vertical="center"/>
    </xf>
    <xf fontId="5" fillId="0" borderId="53" numFmtId="0" xfId="0" applyFont="1" applyBorder="1" applyAlignment="1">
      <alignment horizontal="center" vertical="center"/>
    </xf>
    <xf fontId="5" fillId="0" borderId="52" numFmtId="0" xfId="0" applyFont="1" applyBorder="1" applyAlignment="1">
      <alignment horizontal="center" vertical="center"/>
    </xf>
    <xf fontId="5" fillId="0" borderId="52" numFmtId="0" xfId="0" applyFont="1" applyBorder="1" applyAlignment="1">
      <alignment horizontal="left" vertical="center"/>
    </xf>
    <xf fontId="5" fillId="0" borderId="53" numFmtId="0" xfId="0" applyFont="1" applyBorder="1" applyAlignment="1">
      <alignment horizontal="left" vertical="center"/>
    </xf>
    <xf fontId="13" fillId="0" borderId="5" numFmtId="0" xfId="0" applyFont="1" applyBorder="1" applyAlignment="1">
      <alignment horizontal="left" vertical="center"/>
    </xf>
    <xf fontId="5" fillId="0" borderId="48" numFmtId="0" xfId="0" applyFont="1" applyBorder="1" applyAlignment="1">
      <alignment horizontal="left" vertical="center"/>
    </xf>
    <xf fontId="19" fillId="0" borderId="25" numFmtId="1" xfId="0" applyNumberFormat="1" applyFont="1" applyBorder="1" applyAlignment="1">
      <alignment horizontal="center" vertical="center"/>
    </xf>
    <xf fontId="19" fillId="0" borderId="24" numFmtId="1" xfId="0" applyNumberFormat="1" applyFont="1" applyBorder="1" applyAlignment="1">
      <alignment horizontal="center" vertical="center"/>
    </xf>
    <xf fontId="16" fillId="0" borderId="27" numFmtId="1" xfId="0" applyNumberFormat="1" applyFont="1" applyBorder="1" applyAlignment="1">
      <alignment horizontal="center" vertical="center"/>
    </xf>
    <xf fontId="19" fillId="0" borderId="26" numFmtId="1" xfId="0" applyNumberFormat="1" applyFont="1" applyBorder="1" applyAlignment="1">
      <alignment horizontal="center" vertical="center"/>
    </xf>
    <xf fontId="13" fillId="0" borderId="56" numFmtId="0" xfId="0" applyFont="1" applyBorder="1" applyAlignment="1">
      <alignment vertical="center"/>
    </xf>
    <xf fontId="5" fillId="0" borderId="65" numFmtId="0" xfId="0" applyFont="1" applyBorder="1" applyAlignment="1">
      <alignment vertical="center"/>
    </xf>
    <xf fontId="13" fillId="0" borderId="56" numFmtId="0" xfId="0" applyFont="1" applyBorder="1" applyAlignment="1">
      <alignment horizontal="left" vertical="center"/>
    </xf>
    <xf fontId="13" fillId="0" borderId="57" numFmtId="0" xfId="0" applyFont="1" applyBorder="1" applyAlignment="1">
      <alignment horizontal="left" vertical="center"/>
    </xf>
    <xf fontId="5" fillId="0" borderId="52" numFmtId="0" xfId="0" applyFont="1" applyBorder="1" applyAlignment="1">
      <alignment horizontal="left" vertical="justify"/>
    </xf>
    <xf fontId="5" fillId="0" borderId="53" numFmtId="0" xfId="0" applyFont="1" applyBorder="1" applyAlignment="1">
      <alignment horizontal="left" vertical="justify"/>
    </xf>
    <xf fontId="5" fillId="0" borderId="56" numFmtId="0" xfId="0" applyFont="1" applyBorder="1" applyAlignment="1">
      <alignment horizontal="left" wrapText="1"/>
    </xf>
    <xf fontId="5" fillId="0" borderId="57" numFmtId="0" xfId="0" applyFont="1" applyBorder="1" applyAlignment="1">
      <alignment horizontal="left" wrapText="1"/>
    </xf>
    <xf fontId="5" fillId="0" borderId="5" numFmtId="0" xfId="0" applyFont="1" applyBorder="1" applyAlignment="1">
      <alignment horizontal="left" wrapText="1"/>
    </xf>
    <xf fontId="5" fillId="0" borderId="48" numFmtId="0" xfId="0" applyFont="1" applyBorder="1" applyAlignment="1">
      <alignment horizontal="left" wrapText="1"/>
    </xf>
    <xf fontId="5" fillId="0" borderId="5" numFmtId="0" xfId="0" applyFont="1" applyBorder="1" applyAlignment="1">
      <alignment horizontal="left" vertical="center"/>
    </xf>
    <xf fontId="28" fillId="10" borderId="5" numFmtId="0" xfId="0" applyFont="1" applyFill="1" applyBorder="1" applyAlignment="1">
      <alignment horizontal="center" vertical="center" wrapText="1"/>
    </xf>
    <xf fontId="28" fillId="10" borderId="0" numFmtId="0" xfId="0" applyFont="1" applyFill="1" applyAlignment="1">
      <alignment horizontal="center" vertical="center" wrapText="1"/>
    </xf>
    <xf fontId="29" fillId="0" borderId="52" numFmtId="0" xfId="0" applyFont="1" applyBorder="1" applyAlignment="1">
      <alignment horizontal="left" vertical="center" wrapText="1"/>
    </xf>
    <xf fontId="29" fillId="0" borderId="53" numFmtId="0" xfId="0" applyFont="1" applyBorder="1" applyAlignment="1">
      <alignment horizontal="left" vertical="center" wrapText="1"/>
    </xf>
    <xf fontId="5" fillId="0" borderId="27" numFmtId="0" xfId="0" applyFont="1" applyBorder="1" applyAlignment="1">
      <alignment horizontal="center" vertical="center" wrapText="1"/>
    </xf>
    <xf fontId="16" fillId="0" borderId="27" numFmtId="1" xfId="0" applyNumberFormat="1" applyFont="1" applyBorder="1" applyAlignment="1">
      <alignment horizontal="center" vertical="center" wrapText="1"/>
    </xf>
    <xf fontId="19" fillId="0" borderId="54" numFmtId="1" xfId="0" applyNumberFormat="1" applyFont="1" applyBorder="1" applyAlignment="1">
      <alignment horizontal="center" vertical="center" wrapText="1"/>
    </xf>
    <xf fontId="28" fillId="10" borderId="31" numFmtId="0" xfId="0" applyFont="1" applyFill="1" applyBorder="1" applyAlignment="1">
      <alignment horizontal="center" vertical="center" wrapText="1"/>
    </xf>
    <xf fontId="28" fillId="10" borderId="27" numFmtId="0" xfId="0" applyFont="1" applyFill="1" applyBorder="1" applyAlignment="1">
      <alignment horizontal="center" vertical="center" wrapText="1"/>
    </xf>
    <xf fontId="28" fillId="10" borderId="54" numFmtId="0" xfId="0" applyFont="1" applyFill="1" applyBorder="1" applyAlignment="1">
      <alignment horizontal="center" vertical="center" wrapText="1"/>
    </xf>
    <xf fontId="5" fillId="0" borderId="52" numFmtId="0" xfId="0" applyFont="1" applyBorder="1" applyAlignment="1">
      <alignment horizontal="left" vertical="justify" wrapText="1"/>
    </xf>
    <xf fontId="5" fillId="0" borderId="53" numFmtId="0" xfId="0" applyFont="1" applyBorder="1" applyAlignment="1">
      <alignment horizontal="left" vertical="justify" wrapText="1"/>
    </xf>
    <xf fontId="19" fillId="0" borderId="26" numFmtId="1" xfId="0" applyNumberFormat="1" applyFont="1" applyBorder="1" applyAlignment="1">
      <alignment horizontal="center" vertical="center" wrapText="1"/>
    </xf>
    <xf fontId="28" fillId="10" borderId="37" numFmtId="0" xfId="0" applyFont="1" applyFill="1" applyBorder="1" applyAlignment="1">
      <alignment horizontal="center" vertical="center" wrapText="1"/>
    </xf>
    <xf fontId="28" fillId="10" borderId="28" numFmtId="0" xfId="0" applyFont="1" applyFill="1" applyBorder="1" applyAlignment="1">
      <alignment horizontal="center" vertical="center" wrapText="1"/>
    </xf>
    <xf fontId="28" fillId="10" borderId="49" numFmtId="0" xfId="0" applyFont="1" applyFill="1" applyBorder="1" applyAlignment="1">
      <alignment horizontal="center" vertical="center" wrapText="1"/>
    </xf>
    <xf fontId="4" fillId="0" borderId="30" numFmtId="0" xfId="0" applyFont="1" applyBorder="1" applyAlignment="1">
      <alignment horizontal="center" vertical="justify"/>
    </xf>
    <xf fontId="4" fillId="0" borderId="21" numFmtId="0" xfId="0" applyFont="1" applyBorder="1" applyAlignment="1">
      <alignment horizontal="center" vertical="justify"/>
    </xf>
    <xf fontId="5" fillId="0" borderId="21" numFmtId="0" xfId="0" applyFont="1" applyBorder="1" applyAlignment="1">
      <alignment horizontal="center" vertical="center"/>
    </xf>
    <xf fontId="4" fillId="0" borderId="31" numFmtId="0" xfId="0" applyFont="1" applyBorder="1" applyAlignment="1">
      <alignment horizontal="center" vertical="justify"/>
    </xf>
    <xf fontId="4" fillId="0" borderId="27" numFmtId="0" xfId="0" applyFont="1" applyBorder="1" applyAlignment="1">
      <alignment horizontal="center" vertical="justify"/>
    </xf>
    <xf fontId="4" fillId="0" borderId="32" numFmtId="0" xfId="0" applyFont="1" applyBorder="1" applyAlignment="1">
      <alignment horizontal="center" vertical="justify"/>
    </xf>
    <xf fontId="4" fillId="0" borderId="33" numFmtId="0" xfId="0" applyFont="1" applyBorder="1" applyAlignment="1">
      <alignment horizontal="center" vertical="justify"/>
    </xf>
    <xf fontId="5" fillId="0" borderId="33" numFmtId="0" xfId="0" applyFont="1" applyBorder="1" applyAlignment="1">
      <alignment horizontal="center" vertical="center"/>
    </xf>
    <xf fontId="28" fillId="10" borderId="66" numFmtId="0" xfId="0" applyFont="1" applyFill="1" applyBorder="1" applyAlignment="1">
      <alignment horizontal="center" vertical="center" wrapText="1"/>
    </xf>
    <xf fontId="28" fillId="10" borderId="24" numFmtId="0" xfId="0" applyFont="1" applyFill="1" applyBorder="1" applyAlignment="1">
      <alignment horizontal="center" vertical="center" wrapText="1"/>
    </xf>
    <xf fontId="28" fillId="10" borderId="62" numFmtId="0" xfId="0" applyFont="1" applyFill="1" applyBorder="1" applyAlignment="1">
      <alignment horizontal="center" vertical="center" wrapText="1"/>
    </xf>
    <xf fontId="29" fillId="0" borderId="52" numFmtId="0" xfId="1" applyFont="1" applyBorder="1" applyAlignment="1">
      <alignment horizontal="left" vertical="center" wrapText="1"/>
    </xf>
    <xf fontId="29" fillId="0" borderId="53" numFmtId="0" xfId="1" applyFont="1" applyBorder="1" applyAlignment="1">
      <alignment horizontal="left" vertical="center" wrapText="1"/>
    </xf>
    <xf fontId="29" fillId="0" borderId="27" numFmtId="0" xfId="0" applyFont="1" applyBorder="1" applyAlignment="1">
      <alignment horizontal="center" vertical="center" wrapText="1"/>
    </xf>
    <xf fontId="7" fillId="0" borderId="27" numFmtId="1" xfId="0" applyNumberFormat="1" applyFont="1" applyBorder="1" applyAlignment="1">
      <alignment horizontal="center" vertical="center" wrapText="1"/>
    </xf>
    <xf fontId="29" fillId="0" borderId="54" numFmtId="1" xfId="0" applyNumberFormat="1" applyFont="1" applyBorder="1" applyAlignment="1">
      <alignment horizontal="center" vertical="center" wrapText="1"/>
    </xf>
    <xf fontId="5" fillId="0" borderId="0" numFmtId="0" xfId="0" applyFont="1"/>
    <xf fontId="29" fillId="0" borderId="31" numFmtId="0" xfId="1" applyFont="1" applyBorder="1" applyAlignment="1">
      <alignment horizontal="left" vertical="center" wrapText="1"/>
    </xf>
    <xf fontId="29" fillId="0" borderId="27" numFmtId="0" xfId="1" applyFont="1" applyBorder="1" applyAlignment="1">
      <alignment horizontal="left" vertical="center" wrapText="1"/>
    </xf>
    <xf fontId="7" fillId="0" borderId="27" numFmtId="1" xfId="0" applyNumberFormat="1" applyFont="1" applyBorder="1" applyAlignment="1">
      <alignment horizontal="center" vertical="center"/>
    </xf>
    <xf fontId="29" fillId="0" borderId="54" numFmtId="1" xfId="0" applyNumberFormat="1" applyFont="1" applyBorder="1" applyAlignment="1">
      <alignment horizontal="center" vertical="center"/>
    </xf>
    <xf fontId="7" fillId="0" borderId="53" numFmtId="1" xfId="0" applyNumberFormat="1" applyFont="1" applyBorder="1" applyAlignment="1">
      <alignment horizontal="center" vertical="center"/>
    </xf>
    <xf fontId="29" fillId="0" borderId="26" numFmtId="1" xfId="0" applyNumberFormat="1" applyFont="1" applyBorder="1" applyAlignment="1">
      <alignment horizontal="center" vertical="center"/>
    </xf>
    <xf fontId="10" fillId="11" borderId="16" numFmtId="0" xfId="0" applyFont="1" applyFill="1" applyBorder="1" applyAlignment="1">
      <alignment vertical="center"/>
    </xf>
    <xf fontId="10" fillId="11" borderId="8" numFmtId="0" xfId="0" applyFont="1" applyFill="1" applyBorder="1" applyAlignment="1">
      <alignment vertical="center"/>
    </xf>
    <xf fontId="11" fillId="11" borderId="12" numFmtId="0" xfId="0" applyFont="1" applyFill="1" applyBorder="1" applyAlignment="1">
      <alignment horizontal="center" shrinkToFit="1" vertical="center" wrapText="1"/>
    </xf>
    <xf fontId="12" fillId="11" borderId="13" numFmtId="0" xfId="0" applyFont="1" applyFill="1" applyBorder="1" applyAlignment="1">
      <alignment horizontal="center" shrinkToFit="1" vertical="center" wrapText="1"/>
    </xf>
    <xf fontId="11" fillId="11" borderId="13" numFmtId="0" xfId="0" applyFont="1" applyFill="1" applyBorder="1" applyAlignment="1">
      <alignment horizontal="center" shrinkToFit="1" vertical="center" wrapText="1"/>
    </xf>
    <xf fontId="13" fillId="11" borderId="67" numFmtId="0" xfId="0" applyFont="1" applyFill="1" applyBorder="1" applyAlignment="1">
      <alignment horizontal="center" shrinkToFit="1" vertical="center" wrapText="1"/>
    </xf>
    <xf fontId="14" fillId="11" borderId="15" numFmtId="0" xfId="0" applyFont="1" applyFill="1" applyBorder="1" applyAlignment="1">
      <alignment horizontal="center" shrinkToFit="1" vertical="center" wrapText="1"/>
    </xf>
    <xf fontId="11" fillId="11" borderId="16" numFmtId="0" xfId="0" applyFont="1" applyFill="1" applyBorder="1" applyAlignment="1">
      <alignment horizontal="center" shrinkToFit="1" vertical="center" wrapText="1"/>
    </xf>
    <xf fontId="12" fillId="11" borderId="17" numFmtId="0" xfId="0" applyFont="1" applyFill="1" applyBorder="1" applyAlignment="1">
      <alignment horizontal="center" shrinkToFit="1" vertical="center" wrapText="1"/>
    </xf>
    <xf fontId="11" fillId="11" borderId="17" numFmtId="0" xfId="0" applyFont="1" applyFill="1" applyBorder="1" applyAlignment="1">
      <alignment horizontal="center" shrinkToFit="1" vertical="center" wrapText="1"/>
    </xf>
    <xf fontId="2" fillId="11" borderId="68" numFmtId="0" xfId="0" applyFont="1" applyFill="1" applyBorder="1" applyAlignment="1">
      <alignment horizontal="center" vertical="center"/>
    </xf>
    <xf fontId="2" fillId="11" borderId="18" numFmtId="0" xfId="0" applyFont="1" applyFill="1" applyBorder="1" applyAlignment="1">
      <alignment horizontal="center" vertical="center"/>
    </xf>
    <xf fontId="30" fillId="0" borderId="30" numFmtId="0" xfId="0" applyFont="1" applyBorder="1" applyAlignment="1">
      <alignment horizontal="center" vertical="center"/>
    </xf>
    <xf fontId="16" fillId="0" borderId="21" numFmtId="0" xfId="0" applyFont="1" applyBorder="1" applyAlignment="1">
      <alignment horizontal="center" shrinkToFit="1" vertical="center" wrapText="1"/>
    </xf>
    <xf fontId="0" fillId="0" borderId="21" numFmtId="1" xfId="0" applyNumberFormat="1" applyBorder="1" applyAlignment="1">
      <alignment horizontal="center" vertical="center"/>
    </xf>
    <xf fontId="5" fillId="0" borderId="22" numFmtId="1" xfId="0" applyNumberFormat="1" applyFont="1" applyBorder="1" applyAlignment="1">
      <alignment horizontal="center" vertical="center"/>
    </xf>
    <xf fontId="30" fillId="0" borderId="31" numFmtId="0" xfId="0" applyFont="1" applyBorder="1" applyAlignment="1">
      <alignment horizontal="center" vertical="center"/>
    </xf>
    <xf fontId="16" fillId="0" borderId="27" numFmtId="0" xfId="0" applyFont="1" applyBorder="1" applyAlignment="1">
      <alignment horizontal="center" shrinkToFit="1" vertical="center" wrapText="1"/>
    </xf>
    <xf fontId="0" fillId="0" borderId="27" numFmtId="1" xfId="0" applyNumberFormat="1" applyBorder="1" applyAlignment="1">
      <alignment horizontal="center" vertical="center"/>
    </xf>
    <xf fontId="5" fillId="0" borderId="26" numFmtId="1" xfId="0" applyNumberFormat="1" applyFont="1" applyBorder="1" applyAlignment="1">
      <alignment horizontal="center" vertical="center"/>
    </xf>
    <xf fontId="16" fillId="0" borderId="0" numFmtId="0" xfId="0" applyFont="1" applyAlignment="1">
      <alignment horizontal="center" shrinkToFit="1" vertical="center" wrapText="1"/>
    </xf>
    <xf fontId="30" fillId="0" borderId="37" numFmtId="0" xfId="0" applyFont="1" applyBorder="1" applyAlignment="1" applyProtection="1">
      <alignment horizontal="center" vertical="center"/>
    </xf>
    <xf fontId="30" fillId="0" borderId="66" numFmtId="0" xfId="0" applyFont="1" applyBorder="1" applyAlignment="1" applyProtection="1">
      <alignment horizontal="center" vertical="center"/>
    </xf>
    <xf fontId="30" fillId="0" borderId="37" numFmtId="0" xfId="0" applyFont="1" applyBorder="1" applyAlignment="1">
      <alignment horizontal="justify" vertical="center"/>
    </xf>
    <xf fontId="16" fillId="0" borderId="0" numFmtId="0" xfId="0" applyFont="1" applyAlignment="1">
      <alignment horizontal="center" vertical="center"/>
    </xf>
    <xf fontId="5" fillId="0" borderId="0" numFmtId="1" xfId="0" applyNumberFormat="1" applyFont="1" applyAlignment="1">
      <alignment horizontal="center" vertical="center"/>
    </xf>
    <xf fontId="30" fillId="0" borderId="29" numFmtId="0" xfId="0" applyFont="1" applyBorder="1" applyAlignment="1">
      <alignment horizontal="justify" vertical="center"/>
    </xf>
    <xf fontId="0" fillId="0" borderId="33" numFmtId="1" xfId="0" applyNumberFormat="1" applyBorder="1" applyAlignment="1">
      <alignment horizontal="center" vertical="center"/>
    </xf>
    <xf fontId="5" fillId="0" borderId="19" numFmtId="1" xfId="0" applyNumberFormat="1" applyFont="1" applyBorder="1" applyAlignment="1">
      <alignment horizontal="center" vertical="center"/>
    </xf>
    <xf fontId="10" fillId="11" borderId="10" numFmtId="0" xfId="0" applyFont="1" applyFill="1" applyBorder="1" applyAlignment="1">
      <alignment vertical="center"/>
    </xf>
    <xf fontId="10" fillId="11" borderId="34" numFmtId="0" xfId="0" applyFont="1" applyFill="1" applyBorder="1" applyAlignment="1">
      <alignment vertical="center"/>
    </xf>
    <xf fontId="10" fillId="11" borderId="69" numFmtId="0" xfId="0" applyFont="1" applyFill="1" applyBorder="1" applyAlignment="1">
      <alignment vertical="center"/>
    </xf>
    <xf fontId="11" fillId="11" borderId="20" numFmtId="0" xfId="0" applyFont="1" applyFill="1" applyBorder="1" applyAlignment="1">
      <alignment horizontal="center" shrinkToFit="1" vertical="center" wrapText="1"/>
    </xf>
    <xf fontId="11" fillId="11" borderId="21" numFmtId="0" xfId="0" applyFont="1" applyFill="1" applyBorder="1" applyAlignment="1">
      <alignment horizontal="center" shrinkToFit="1" vertical="center" wrapText="1"/>
    </xf>
    <xf fontId="13" fillId="11" borderId="21" numFmtId="0" xfId="0" applyFont="1" applyFill="1" applyBorder="1" applyAlignment="1">
      <alignment horizontal="center" shrinkToFit="1" vertical="center" wrapText="1"/>
    </xf>
    <xf fontId="14" fillId="11" borderId="22" numFmtId="0" xfId="0" applyFont="1" applyFill="1" applyBorder="1" applyAlignment="1">
      <alignment horizontal="center" shrinkToFit="1" vertical="center" wrapText="1"/>
    </xf>
    <xf fontId="11" fillId="11" borderId="66" numFmtId="0" xfId="0" applyFont="1" applyFill="1" applyBorder="1" applyAlignment="1">
      <alignment horizontal="center" shrinkToFit="1" vertical="center" wrapText="1"/>
    </xf>
    <xf fontId="11" fillId="11" borderId="27" numFmtId="0" xfId="0" applyFont="1" applyFill="1" applyBorder="1" applyAlignment="1">
      <alignment horizontal="center" shrinkToFit="1" vertical="center" wrapText="1"/>
    </xf>
    <xf fontId="30" fillId="11" borderId="27" numFmtId="0" xfId="0" applyFont="1" applyFill="1" applyBorder="1" applyAlignment="1">
      <alignment horizontal="center" vertical="center"/>
    </xf>
    <xf fontId="30" fillId="11" borderId="26" numFmtId="0" xfId="0" applyFont="1" applyFill="1" applyBorder="1" applyAlignment="1">
      <alignment horizontal="center" vertical="center"/>
    </xf>
    <xf fontId="17" fillId="3" borderId="37" numFmtId="0" xfId="0" applyFont="1" applyFill="1" applyBorder="1" applyAlignment="1">
      <alignment horizontal="center" vertical="center"/>
    </xf>
    <xf fontId="16" fillId="0" borderId="54" numFmtId="1" xfId="0" applyNumberFormat="1" applyFont="1" applyBorder="1" applyAlignment="1">
      <alignment horizontal="center" vertical="center"/>
    </xf>
    <xf fontId="16" fillId="0" borderId="53" numFmtId="1" xfId="0" applyNumberFormat="1" applyFont="1" applyBorder="1" applyAlignment="1">
      <alignment horizontal="center" vertical="center"/>
    </xf>
    <xf fontId="16" fillId="3" borderId="27" numFmtId="0" xfId="0" applyFont="1" applyFill="1" applyBorder="1" applyAlignment="1">
      <alignment horizontal="center" vertical="center"/>
    </xf>
    <xf fontId="16" fillId="3" borderId="26" numFmtId="0" xfId="0" applyFont="1" applyFill="1" applyBorder="1" applyAlignment="1">
      <alignment horizontal="center" vertical="center"/>
    </xf>
    <xf fontId="17" fillId="3" borderId="70" numFmtId="0" xfId="0" applyFont="1" applyFill="1" applyBorder="1" applyAlignment="1">
      <alignment horizontal="center" vertical="center"/>
    </xf>
    <xf fontId="16" fillId="0" borderId="71" numFmtId="1" xfId="0" applyNumberFormat="1" applyFont="1" applyBorder="1" applyAlignment="1">
      <alignment horizontal="center" vertical="center"/>
    </xf>
    <xf fontId="16" fillId="0" borderId="72" numFmtId="1" xfId="0" applyNumberFormat="1" applyFont="1" applyBorder="1" applyAlignment="1">
      <alignment horizontal="center" vertical="center"/>
    </xf>
    <xf fontId="16" fillId="3" borderId="73" numFmtId="0" xfId="0" applyFont="1" applyFill="1" applyBorder="1" applyAlignment="1">
      <alignment horizontal="center" vertical="center"/>
    </xf>
    <xf fontId="16" fillId="3" borderId="74" numFmtId="0" xfId="0" applyFont="1" applyFill="1" applyBorder="1" applyAlignment="1">
      <alignment horizontal="center" vertical="center"/>
    </xf>
    <xf fontId="16" fillId="0" borderId="0" numFmtId="0" xfId="0" applyFont="1" applyAlignment="1">
      <alignment horizontal="right" vertical="center"/>
    </xf>
    <xf fontId="0" fillId="0" borderId="0" numFmtId="1" xfId="0" applyNumberFormat="1" applyAlignment="1">
      <alignment horizontal="center" vertical="center"/>
    </xf>
    <xf fontId="3" fillId="0" borderId="75" numFmtId="0" xfId="0" applyFont="1" applyBorder="1"/>
    <xf fontId="0" fillId="0" borderId="3" numFmtId="0" xfId="0" applyBorder="1"/>
    <xf fontId="4" fillId="0" borderId="3" numFmtId="0" xfId="0" applyFont="1" applyBorder="1" applyAlignment="1">
      <alignment horizontal="left" vertical="center"/>
    </xf>
    <xf fontId="31" fillId="0" borderId="3" numFmtId="160" xfId="0" applyNumberFormat="1" applyFont="1" applyBorder="1" applyAlignment="1">
      <alignment horizontal="right" vertical="center"/>
    </xf>
    <xf fontId="31" fillId="0" borderId="4" numFmtId="160" xfId="0" applyNumberFormat="1" applyFont="1" applyBorder="1" applyAlignment="1">
      <alignment horizontal="right" vertical="center"/>
    </xf>
    <xf fontId="6" fillId="0" borderId="0" numFmtId="0" xfId="0" applyFont="1" applyAlignment="1">
      <alignment horizontal="center" vertical="center"/>
    </xf>
    <xf fontId="7" fillId="0" borderId="0" numFmtId="0" xfId="0" applyFont="1" applyAlignment="1">
      <alignment horizontal="right" vertical="justify"/>
    </xf>
    <xf fontId="7" fillId="0" borderId="36" numFmtId="0" xfId="0" applyFont="1" applyBorder="1" applyAlignment="1">
      <alignment horizontal="right" vertical="justify"/>
    </xf>
    <xf fontId="16" fillId="0" borderId="0" numFmtId="0" xfId="0" applyFont="1" applyAlignment="1">
      <alignment horizontal="right"/>
    </xf>
    <xf fontId="8" fillId="0" borderId="0" numFmtId="0" xfId="0" applyFont="1"/>
    <xf fontId="32" fillId="0" borderId="0" numFmtId="0" xfId="0" applyFont="1" applyAlignment="1">
      <alignment horizontal="right" vertical="center"/>
    </xf>
    <xf fontId="10" fillId="2" borderId="42" numFmtId="0" xfId="0" applyFont="1" applyFill="1" applyBorder="1" applyAlignment="1">
      <alignment vertical="center"/>
    </xf>
    <xf fontId="10" fillId="2" borderId="43" numFmtId="0" xfId="0" applyFont="1" applyFill="1" applyBorder="1" applyAlignment="1">
      <alignment vertical="center"/>
    </xf>
    <xf fontId="10" fillId="2" borderId="45" numFmtId="0" xfId="0" applyFont="1" applyFill="1" applyBorder="1" applyAlignment="1">
      <alignment vertical="center"/>
    </xf>
    <xf fontId="11" fillId="2" borderId="20" numFmtId="0" xfId="0" applyFont="1" applyFill="1" applyBorder="1" applyAlignment="1">
      <alignment horizontal="center" shrinkToFit="1" vertical="center" wrapText="1"/>
    </xf>
    <xf fontId="33" fillId="2" borderId="60" numFmtId="0" xfId="0" applyFont="1" applyFill="1" applyBorder="1" applyAlignment="1">
      <alignment horizontal="center" shrinkToFit="1" vertical="center" wrapText="1"/>
    </xf>
    <xf fontId="33" fillId="2" borderId="76" numFmtId="0" xfId="0" applyFont="1" applyFill="1" applyBorder="1" applyAlignment="1">
      <alignment horizontal="center" shrinkToFit="1" vertical="center" wrapText="1"/>
    </xf>
    <xf fontId="33" fillId="2" borderId="47" numFmtId="0" xfId="0" applyFont="1" applyFill="1" applyBorder="1" applyAlignment="1">
      <alignment horizontal="center" shrinkToFit="1" vertical="center" wrapText="1"/>
    </xf>
    <xf fontId="13" fillId="2" borderId="67" numFmtId="0" xfId="0" applyFont="1" applyFill="1" applyBorder="1" applyAlignment="1">
      <alignment horizontal="center" shrinkToFit="1" vertical="justify"/>
    </xf>
    <xf fontId="13" fillId="2" borderId="15" numFmtId="0" xfId="0" applyFont="1" applyFill="1" applyBorder="1" applyAlignment="1">
      <alignment horizontal="center" shrinkToFit="1" vertical="justify"/>
    </xf>
    <xf fontId="11" fillId="2" borderId="23" numFmtId="0" xfId="0" applyFont="1" applyFill="1" applyBorder="1" applyAlignment="1">
      <alignment horizontal="center" shrinkToFit="1" vertical="center" wrapText="1"/>
    </xf>
    <xf fontId="33" fillId="2" borderId="11" numFmtId="0" xfId="0" applyFont="1" applyFill="1" applyBorder="1" applyAlignment="1">
      <alignment horizontal="center" shrinkToFit="1" vertical="center" wrapText="1"/>
    </xf>
    <xf fontId="33" fillId="2" borderId="8" numFmtId="0" xfId="0" applyFont="1" applyFill="1" applyBorder="1" applyAlignment="1">
      <alignment horizontal="center" shrinkToFit="1" vertical="center" wrapText="1"/>
    </xf>
    <xf fontId="33" fillId="2" borderId="58" numFmtId="0" xfId="0" applyFont="1" applyFill="1" applyBorder="1" applyAlignment="1">
      <alignment horizontal="center" shrinkToFit="1" vertical="center" wrapText="1"/>
    </xf>
    <xf fontId="30" fillId="2" borderId="18" numFmtId="0" xfId="0" applyFont="1" applyFill="1" applyBorder="1" applyAlignment="1">
      <alignment horizontal="center" vertical="center"/>
    </xf>
    <xf fontId="30" fillId="2" borderId="59" numFmtId="0" xfId="0" applyFont="1" applyFill="1" applyBorder="1" applyAlignment="1">
      <alignment horizontal="center" vertical="center"/>
    </xf>
    <xf fontId="4" fillId="3" borderId="30" numFmtId="0" xfId="0" applyFont="1" applyFill="1" applyBorder="1" applyAlignment="1">
      <alignment horizontal="center" vertical="center"/>
    </xf>
    <xf fontId="17" fillId="0" borderId="14" numFmtId="1" xfId="0" applyNumberFormat="1" applyFont="1" applyBorder="1" applyAlignment="1">
      <alignment horizontal="center" vertical="center"/>
    </xf>
    <xf fontId="17" fillId="0" borderId="67" numFmtId="1" xfId="0" applyNumberFormat="1" applyFont="1" applyBorder="1" applyAlignment="1">
      <alignment horizontal="center" vertical="center"/>
    </xf>
    <xf fontId="17" fillId="0" borderId="51" numFmtId="1" xfId="0" applyNumberFormat="1" applyFont="1" applyBorder="1" applyAlignment="1">
      <alignment horizontal="center" vertical="center"/>
    </xf>
    <xf fontId="3" fillId="3" borderId="77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4" fillId="3" borderId="32" numFmtId="0" xfId="0" applyFont="1" applyFill="1" applyBorder="1" applyAlignment="1">
      <alignment horizontal="center" vertical="center"/>
    </xf>
    <xf fontId="17" fillId="0" borderId="49" numFmtId="1" xfId="0" applyNumberFormat="1" applyFont="1" applyBorder="1" applyAlignment="1">
      <alignment horizontal="center" vertical="center"/>
    </xf>
    <xf fontId="17" fillId="0" borderId="6" numFmtId="1" xfId="0" applyNumberFormat="1" applyFont="1" applyBorder="1" applyAlignment="1">
      <alignment horizontal="center" vertical="center"/>
    </xf>
    <xf fontId="17" fillId="0" borderId="57" numFmtId="1" xfId="0" applyNumberFormat="1" applyFont="1" applyBorder="1" applyAlignment="1">
      <alignment horizontal="center" vertical="center"/>
    </xf>
    <xf fontId="3" fillId="3" borderId="78" numFmtId="0" xfId="0" applyFont="1" applyFill="1" applyBorder="1" applyAlignment="1">
      <alignment horizontal="center" vertical="center"/>
    </xf>
    <xf fontId="3" fillId="3" borderId="59" numFmtId="0" xfId="0" applyFont="1" applyFill="1" applyBorder="1" applyAlignment="1">
      <alignment horizontal="center" vertical="center"/>
    </xf>
    <xf fontId="4" fillId="3" borderId="31" numFmtId="0" xfId="0" applyFont="1" applyFill="1" applyBorder="1" applyAlignment="1">
      <alignment horizontal="center" vertical="center"/>
    </xf>
    <xf fontId="17" fillId="0" borderId="54" numFmtId="1" xfId="0" applyNumberFormat="1" applyFont="1" applyBorder="1" applyAlignment="1">
      <alignment horizontal="center" vertical="center"/>
    </xf>
    <xf fontId="17" fillId="0" borderId="79" numFmtId="1" xfId="0" applyNumberFormat="1" applyFont="1" applyBorder="1" applyAlignment="1">
      <alignment horizontal="center" vertical="center"/>
    </xf>
    <xf fontId="17" fillId="0" borderId="53" numFmtId="1" xfId="0" applyNumberFormat="1" applyFont="1" applyBorder="1" applyAlignment="1">
      <alignment horizontal="center" vertical="center"/>
    </xf>
    <xf fontId="3" fillId="3" borderId="80" numFmtId="0" xfId="0" applyFont="1" applyFill="1" applyBorder="1" applyAlignment="1">
      <alignment horizontal="center" vertical="center"/>
    </xf>
    <xf fontId="3" fillId="3" borderId="55" numFmtId="0" xfId="0" applyFont="1" applyFill="1" applyBorder="1" applyAlignment="1">
      <alignment horizontal="center" vertical="center"/>
    </xf>
    <xf fontId="3" fillId="3" borderId="81" numFmtId="0" xfId="0" applyFont="1" applyFill="1" applyBorder="1" applyAlignment="1">
      <alignment horizontal="center" vertical="center"/>
    </xf>
    <xf fontId="3" fillId="3" borderId="7" numFmtId="0" xfId="0" applyFont="1" applyFill="1" applyBorder="1" applyAlignment="1">
      <alignment horizontal="center" vertical="center"/>
    </xf>
    <xf fontId="4" fillId="3" borderId="37" numFmtId="0" xfId="0" applyFont="1" applyFill="1" applyBorder="1" applyAlignment="1">
      <alignment horizontal="center" vertical="center"/>
    </xf>
    <xf fontId="10" fillId="11" borderId="50" numFmtId="0" xfId="0" applyFont="1" applyFill="1" applyBorder="1" applyAlignment="1">
      <alignment horizontal="center" vertical="justify"/>
    </xf>
    <xf fontId="10" fillId="11" borderId="67" numFmtId="0" xfId="0" applyFont="1" applyFill="1" applyBorder="1" applyAlignment="1">
      <alignment horizontal="center" vertical="justify"/>
    </xf>
    <xf fontId="34" fillId="11" borderId="77" numFmtId="0" xfId="0" applyFont="1" applyFill="1" applyBorder="1" applyAlignment="1">
      <alignment horizontal="center" vertical="justify"/>
    </xf>
    <xf fontId="34" fillId="11" borderId="15" numFmtId="0" xfId="0" applyFont="1" applyFill="1" applyBorder="1" applyAlignment="1">
      <alignment horizontal="center" vertical="justify"/>
    </xf>
    <xf fontId="17" fillId="0" borderId="18" numFmtId="1" xfId="0" applyNumberFormat="1" applyFont="1" applyBorder="1" applyAlignment="1">
      <alignment horizontal="center" vertical="center"/>
    </xf>
    <xf fontId="17" fillId="0" borderId="68" numFmtId="1" xfId="0" applyNumberFormat="1" applyFont="1" applyBorder="1" applyAlignment="1">
      <alignment horizontal="center" vertical="center"/>
    </xf>
    <xf fontId="17" fillId="0" borderId="82" numFmtId="1" xfId="0" applyNumberFormat="1" applyFont="1" applyBorder="1" applyAlignment="1">
      <alignment horizontal="center" vertical="center"/>
    </xf>
    <xf fontId="10" fillId="8" borderId="16" numFmtId="0" xfId="0" applyFont="1" applyFill="1" applyBorder="1" applyAlignment="1">
      <alignment horizontal="center" vertical="center"/>
    </xf>
    <xf fontId="10" fillId="8" borderId="8" numFmtId="0" xfId="0" applyFont="1" applyFill="1" applyBorder="1" applyAlignment="1">
      <alignment horizontal="center" vertical="center"/>
    </xf>
    <xf fontId="10" fillId="8" borderId="83" numFmtId="0" xfId="0" applyFont="1" applyFill="1" applyBorder="1" applyAlignment="1">
      <alignment vertical="center"/>
    </xf>
    <xf fontId="10" fillId="8" borderId="69" numFmtId="0" xfId="0" applyFont="1" applyFill="1" applyBorder="1" applyAlignment="1">
      <alignment vertical="center"/>
    </xf>
    <xf fontId="13" fillId="8" borderId="30" numFmtId="0" xfId="0" applyFont="1" applyFill="1" applyBorder="1" applyAlignment="1">
      <alignment horizontal="center" shrinkToFit="1" vertical="center" wrapText="1"/>
    </xf>
    <xf fontId="35" fillId="8" borderId="60" numFmtId="0" xfId="1" applyFont="1" applyFill="1" applyBorder="1" applyAlignment="1" applyProtection="1">
      <alignment horizontal="center" vertical="center"/>
      <protection hidden="1"/>
    </xf>
    <xf fontId="35" fillId="8" borderId="47" numFmtId="0" xfId="1" applyFont="1" applyFill="1" applyBorder="1" applyAlignment="1" applyProtection="1">
      <alignment horizontal="center" vertical="center"/>
      <protection hidden="1"/>
    </xf>
    <xf fontId="36" fillId="8" borderId="60" numFmtId="0" xfId="1" applyFont="1" applyFill="1" applyBorder="1" applyAlignment="1" applyProtection="1">
      <alignment horizontal="center" vertical="center" wrapText="1"/>
      <protection hidden="1"/>
    </xf>
    <xf fontId="36" fillId="8" borderId="47" numFmtId="0" xfId="1" applyFont="1" applyFill="1" applyBorder="1" applyAlignment="1" applyProtection="1">
      <alignment horizontal="center" vertical="center" wrapText="1"/>
      <protection hidden="1"/>
    </xf>
    <xf fontId="13" fillId="8" borderId="77" numFmtId="0" xfId="0" applyFont="1" applyFill="1" applyBorder="1" applyAlignment="1">
      <alignment horizontal="center" shrinkToFit="1" vertical="center" wrapText="1"/>
    </xf>
    <xf fontId="13" fillId="8" borderId="15" numFmtId="0" xfId="0" applyFont="1" applyFill="1" applyBorder="1" applyAlignment="1">
      <alignment horizontal="center" shrinkToFit="1" vertical="center" wrapText="1"/>
    </xf>
    <xf fontId="11" fillId="8" borderId="37" numFmtId="0" xfId="0" applyFont="1" applyFill="1" applyBorder="1" applyAlignment="1">
      <alignment horizontal="center" shrinkToFit="1" vertical="center" wrapText="1"/>
    </xf>
    <xf fontId="35" fillId="8" borderId="11" numFmtId="0" xfId="1" applyFont="1" applyFill="1" applyBorder="1" applyAlignment="1" applyProtection="1">
      <alignment horizontal="center" vertical="center"/>
      <protection hidden="1"/>
    </xf>
    <xf fontId="35" fillId="8" borderId="58" numFmtId="0" xfId="1" applyFont="1" applyFill="1" applyBorder="1" applyAlignment="1" applyProtection="1">
      <alignment horizontal="center" vertical="center"/>
      <protection hidden="1"/>
    </xf>
    <xf fontId="36" fillId="8" borderId="11" numFmtId="0" xfId="1" applyFont="1" applyFill="1" applyBorder="1" applyAlignment="1" applyProtection="1">
      <alignment horizontal="center" vertical="center" wrapText="1"/>
      <protection hidden="1"/>
    </xf>
    <xf fontId="36" fillId="8" borderId="58" numFmtId="0" xfId="1" applyFont="1" applyFill="1" applyBorder="1" applyAlignment="1" applyProtection="1">
      <alignment horizontal="center" vertical="center" wrapText="1"/>
      <protection hidden="1"/>
    </xf>
    <xf fontId="0" fillId="8" borderId="78" numFmtId="0" xfId="0" applyFill="1" applyBorder="1" applyAlignment="1">
      <alignment horizontal="center" vertical="center"/>
    </xf>
    <xf fontId="0" fillId="8" borderId="59" numFmtId="0" xfId="0" applyFill="1" applyBorder="1" applyAlignment="1">
      <alignment horizontal="center" vertical="center"/>
    </xf>
    <xf fontId="17" fillId="0" borderId="20" numFmtId="0" xfId="0" applyFont="1" applyBorder="1" applyAlignment="1">
      <alignment vertical="justify"/>
    </xf>
    <xf fontId="18" fillId="0" borderId="60" numFmtId="0" xfId="0" applyFont="1" applyBorder="1" applyAlignment="1">
      <alignment horizontal="center" vertical="justify"/>
    </xf>
    <xf fontId="18" fillId="0" borderId="47" numFmtId="0" xfId="0" applyFont="1" applyBorder="1" applyAlignment="1">
      <alignment horizontal="center" vertical="justify"/>
    </xf>
    <xf fontId="17" fillId="0" borderId="60" numFmtId="0" xfId="0" applyFont="1" applyBorder="1" applyAlignment="1">
      <alignment horizontal="center" vertical="center"/>
    </xf>
    <xf fontId="17" fillId="0" borderId="47" numFmtId="0" xfId="0" applyFont="1" applyBorder="1" applyAlignment="1">
      <alignment horizontal="center" vertical="center"/>
    </xf>
    <xf fontId="4" fillId="0" borderId="84" numFmtId="1" xfId="0" applyNumberFormat="1" applyFont="1" applyBorder="1" applyAlignment="1">
      <alignment horizontal="center" vertical="center"/>
    </xf>
    <xf fontId="4" fillId="0" borderId="85" numFmtId="1" xfId="0" applyNumberFormat="1" applyFont="1" applyBorder="1" applyAlignment="1">
      <alignment horizontal="center" vertical="center"/>
    </xf>
    <xf fontId="17" fillId="0" borderId="23" numFmtId="0" xfId="0" applyFont="1" applyBorder="1" applyAlignment="1">
      <alignment vertical="justify"/>
    </xf>
    <xf fontId="18" fillId="0" borderId="35" numFmtId="0" xfId="0" applyFont="1" applyBorder="1" applyAlignment="1">
      <alignment horizontal="center" vertical="justify"/>
    </xf>
    <xf fontId="18" fillId="0" borderId="48" numFmtId="0" xfId="0" applyFont="1" applyBorder="1" applyAlignment="1">
      <alignment horizontal="center" vertical="justify"/>
    </xf>
    <xf fontId="17" fillId="0" borderId="86" numFmtId="0" xfId="0" applyFont="1" applyBorder="1" applyAlignment="1">
      <alignment horizontal="center" vertical="center"/>
    </xf>
    <xf fontId="17" fillId="0" borderId="87" numFmtId="0" xfId="0" applyFont="1" applyBorder="1" applyAlignment="1">
      <alignment horizontal="center" vertical="center"/>
    </xf>
    <xf fontId="4" fillId="0" borderId="88" numFmtId="1" xfId="0" applyNumberFormat="1" applyFont="1" applyBorder="1" applyAlignment="1">
      <alignment horizontal="center" vertical="center"/>
    </xf>
    <xf fontId="4" fillId="0" borderId="89" numFmtId="1" xfId="0" applyNumberFormat="1" applyFont="1" applyBorder="1" applyAlignment="1">
      <alignment horizontal="center" vertical="center"/>
    </xf>
    <xf fontId="15" fillId="0" borderId="23" numFmtId="0" xfId="0" applyFont="1" applyBorder="1" applyAlignment="1">
      <alignment horizontal="center" vertical="center"/>
    </xf>
    <xf fontId="17" fillId="0" borderId="90" numFmtId="0" xfId="0" applyFont="1" applyBorder="1" applyAlignment="1">
      <alignment horizontal="center" vertical="center"/>
    </xf>
    <xf fontId="17" fillId="0" borderId="91" numFmtId="0" xfId="0" applyFont="1" applyBorder="1" applyAlignment="1">
      <alignment horizontal="center" vertical="center"/>
    </xf>
    <xf fontId="4" fillId="0" borderId="92" numFmtId="1" xfId="0" applyNumberFormat="1" applyFont="1" applyBorder="1" applyAlignment="1">
      <alignment horizontal="center" vertical="center"/>
    </xf>
    <xf fontId="4" fillId="0" borderId="93" numFmtId="1" xfId="0" applyNumberFormat="1" applyFont="1" applyBorder="1" applyAlignment="1">
      <alignment horizontal="center" vertical="center"/>
    </xf>
    <xf fontId="18" fillId="0" borderId="94" numFmtId="0" xfId="0" applyFont="1" applyBorder="1" applyAlignment="1">
      <alignment horizontal="center" vertical="justify"/>
    </xf>
    <xf fontId="18" fillId="0" borderId="95" numFmtId="0" xfId="0" applyFont="1" applyBorder="1" applyAlignment="1">
      <alignment horizontal="center" vertical="justify"/>
    </xf>
    <xf fontId="17" fillId="0" borderId="94" numFmtId="0" xfId="0" applyFont="1" applyBorder="1" applyAlignment="1">
      <alignment horizontal="center" vertical="center"/>
    </xf>
    <xf fontId="17" fillId="0" borderId="95" numFmtId="0" xfId="0" applyFont="1" applyBorder="1" applyAlignment="1">
      <alignment horizontal="center" vertical="center"/>
    </xf>
    <xf fontId="4" fillId="0" borderId="96" numFmtId="1" xfId="0" applyNumberFormat="1" applyFont="1" applyBorder="1" applyAlignment="1">
      <alignment horizontal="center" vertical="center"/>
    </xf>
    <xf fontId="4" fillId="0" borderId="97" numFmtId="1" xfId="0" applyNumberFormat="1" applyFont="1" applyBorder="1" applyAlignment="1">
      <alignment horizontal="center" vertical="center"/>
    </xf>
    <xf fontId="17" fillId="0" borderId="98" numFmtId="0" xfId="0" applyFont="1" applyBorder="1" applyAlignment="1">
      <alignment horizontal="center" vertical="center"/>
    </xf>
    <xf fontId="17" fillId="0" borderId="99" numFmtId="0" xfId="0" applyFont="1" applyBorder="1" applyAlignment="1">
      <alignment horizontal="center" vertical="center"/>
    </xf>
    <xf fontId="4" fillId="0" borderId="100" numFmtId="1" xfId="0" applyNumberFormat="1" applyFont="1" applyBorder="1" applyAlignment="1">
      <alignment horizontal="center" vertical="center"/>
    </xf>
    <xf fontId="4" fillId="0" borderId="101" numFmtId="1" xfId="0" applyNumberFormat="1" applyFont="1" applyBorder="1" applyAlignment="1">
      <alignment horizontal="center" vertical="center"/>
    </xf>
    <xf fontId="18" fillId="0" borderId="102" numFmtId="0" xfId="0" applyFont="1" applyBorder="1" applyAlignment="1">
      <alignment horizontal="center" vertical="justify"/>
    </xf>
    <xf fontId="18" fillId="0" borderId="103" numFmtId="0" xfId="0" applyFont="1" applyBorder="1" applyAlignment="1">
      <alignment horizontal="center" vertical="justify"/>
    </xf>
    <xf fontId="17" fillId="0" borderId="104" numFmtId="0" xfId="0" applyFont="1" applyBorder="1" applyAlignment="1">
      <alignment horizontal="center" vertical="center"/>
    </xf>
    <xf fontId="17" fillId="0" borderId="105" numFmtId="0" xfId="0" applyFont="1" applyBorder="1" applyAlignment="1">
      <alignment horizontal="center" vertical="center"/>
    </xf>
    <xf fontId="17" fillId="0" borderId="35" numFmtId="0" xfId="0" applyFont="1" applyBorder="1" applyAlignment="1">
      <alignment horizontal="center" vertical="center"/>
    </xf>
    <xf fontId="17" fillId="0" borderId="48" numFmtId="0" xfId="0" applyFont="1" applyBorder="1" applyAlignment="1">
      <alignment horizontal="center" vertical="center"/>
    </xf>
    <xf fontId="4" fillId="0" borderId="106" numFmtId="1" xfId="0" applyNumberFormat="1" applyFont="1" applyBorder="1" applyAlignment="1">
      <alignment horizontal="center" vertical="center"/>
    </xf>
    <xf fontId="4" fillId="0" borderId="107" numFmtId="1" xfId="0" applyNumberFormat="1" applyFont="1" applyBorder="1" applyAlignment="1">
      <alignment horizontal="center" vertical="center"/>
    </xf>
    <xf fontId="10" fillId="8" borderId="42" numFmtId="0" xfId="0" applyFont="1" applyFill="1" applyBorder="1" applyAlignment="1">
      <alignment vertical="center"/>
    </xf>
    <xf fontId="10" fillId="8" borderId="43" numFmtId="0" xfId="0" applyFont="1" applyFill="1" applyBorder="1" applyAlignment="1">
      <alignment vertical="center"/>
    </xf>
    <xf fontId="10" fillId="8" borderId="108" numFmtId="0" xfId="0" applyFont="1" applyFill="1" applyBorder="1" applyAlignment="1">
      <alignment vertical="center"/>
    </xf>
    <xf fontId="10" fillId="8" borderId="45" numFmtId="0" xfId="0" applyFont="1" applyFill="1" applyBorder="1" applyAlignment="1">
      <alignment vertical="center"/>
    </xf>
    <xf fontId="3" fillId="0" borderId="20" numFmtId="0" xfId="0" applyFont="1" applyBorder="1" applyAlignment="1">
      <alignment horizontal="center" vertical="center"/>
    </xf>
    <xf fontId="3" fillId="0" borderId="23" numFmtId="0" xfId="0" applyFont="1" applyBorder="1" applyAlignment="1">
      <alignment horizontal="center" vertical="center"/>
    </xf>
    <xf fontId="10" fillId="12" borderId="42" numFmtId="0" xfId="0" applyFont="1" applyFill="1" applyBorder="1" applyAlignment="1">
      <alignment horizontal="left" vertical="center"/>
    </xf>
    <xf fontId="10" fillId="12" borderId="43" numFmtId="0" xfId="0" applyFont="1" applyFill="1" applyBorder="1" applyAlignment="1">
      <alignment horizontal="left" vertical="center"/>
    </xf>
    <xf fontId="10" fillId="12" borderId="45" numFmtId="0" xfId="0" applyFont="1" applyFill="1" applyBorder="1" applyAlignment="1">
      <alignment horizontal="left" vertical="center"/>
    </xf>
    <xf fontId="13" fillId="12" borderId="12" numFmtId="0" xfId="0" applyFont="1" applyFill="1" applyBorder="1" applyAlignment="1">
      <alignment horizontal="center" shrinkToFit="1" vertical="center" wrapText="1"/>
    </xf>
    <xf fontId="13" fillId="12" borderId="14" numFmtId="0" xfId="0" applyFont="1" applyFill="1" applyBorder="1" applyAlignment="1">
      <alignment horizontal="center" shrinkToFit="1" vertical="center" wrapText="1"/>
    </xf>
    <xf fontId="13" fillId="12" borderId="51" numFmtId="0" xfId="0" applyFont="1" applyFill="1" applyBorder="1" applyAlignment="1">
      <alignment horizontal="center" shrinkToFit="1" vertical="center" wrapText="1"/>
    </xf>
    <xf fontId="36" fillId="12" borderId="60" numFmtId="0" xfId="1" applyFont="1" applyFill="1" applyBorder="1" applyAlignment="1" applyProtection="1">
      <alignment horizontal="center" vertical="center" wrapText="1"/>
      <protection hidden="1"/>
    </xf>
    <xf fontId="36" fillId="12" borderId="47" numFmtId="0" xfId="1" applyFont="1" applyFill="1" applyBorder="1" applyAlignment="1" applyProtection="1">
      <alignment horizontal="center" vertical="center" wrapText="1"/>
      <protection hidden="1"/>
    </xf>
    <xf fontId="5" fillId="12" borderId="77" numFmtId="0" xfId="0" applyFont="1" applyFill="1" applyBorder="1" applyAlignment="1">
      <alignment horizontal="center" shrinkToFit="1" vertical="center" wrapText="1"/>
    </xf>
    <xf fontId="5" fillId="12" borderId="15" numFmtId="0" xfId="0" applyFont="1" applyFill="1" applyBorder="1" applyAlignment="1">
      <alignment horizontal="center" shrinkToFit="1" vertical="center" wrapText="1"/>
    </xf>
    <xf fontId="13" fillId="12" borderId="16" numFmtId="0" xfId="0" applyFont="1" applyFill="1" applyBorder="1" applyAlignment="1">
      <alignment horizontal="center" shrinkToFit="1" vertical="center" wrapText="1"/>
    </xf>
    <xf fontId="13" fillId="12" borderId="18" numFmtId="0" xfId="0" applyFont="1" applyFill="1" applyBorder="1" applyAlignment="1">
      <alignment horizontal="center" shrinkToFit="1" vertical="center" wrapText="1"/>
    </xf>
    <xf fontId="13" fillId="12" borderId="82" numFmtId="0" xfId="0" applyFont="1" applyFill="1" applyBorder="1" applyAlignment="1">
      <alignment horizontal="center" shrinkToFit="1" vertical="center" wrapText="1"/>
    </xf>
    <xf fontId="36" fillId="12" borderId="11" numFmtId="0" xfId="1" applyFont="1" applyFill="1" applyBorder="1" applyAlignment="1" applyProtection="1">
      <alignment horizontal="center" vertical="center" wrapText="1"/>
      <protection hidden="1"/>
    </xf>
    <xf fontId="36" fillId="12" borderId="58" numFmtId="0" xfId="1" applyFont="1" applyFill="1" applyBorder="1" applyAlignment="1" applyProtection="1">
      <alignment horizontal="center" vertical="center" wrapText="1"/>
      <protection hidden="1"/>
    </xf>
    <xf fontId="0" fillId="12" borderId="78" numFmtId="0" xfId="0" applyFill="1" applyBorder="1" applyAlignment="1">
      <alignment horizontal="center" vertical="center"/>
    </xf>
    <xf fontId="0" fillId="12" borderId="59" numFmtId="0" xfId="0" applyFill="1" applyBorder="1" applyAlignment="1">
      <alignment horizontal="center" vertical="center"/>
    </xf>
    <xf fontId="17" fillId="0" borderId="30" numFmtId="0" xfId="0" applyFont="1" applyBorder="1" applyAlignment="1" applyProtection="1">
      <alignment horizontal="left" vertical="justify"/>
    </xf>
    <xf fontId="5" fillId="0" borderId="54" numFmtId="0" xfId="0" applyFont="1" applyBorder="1" applyAlignment="1">
      <alignment horizontal="left" vertical="center"/>
    </xf>
    <xf fontId="5" fillId="0" borderId="54" numFmtId="0" xfId="0" applyFont="1" applyBorder="1" applyAlignment="1">
      <alignment horizontal="center" vertical="center"/>
    </xf>
    <xf fontId="4" fillId="0" borderId="77" numFmtId="1" xfId="0" applyNumberFormat="1" applyFont="1" applyBorder="1" applyAlignment="1">
      <alignment horizontal="center" vertical="top"/>
    </xf>
    <xf fontId="4" fillId="0" borderId="15" numFmtId="1" xfId="0" applyNumberFormat="1" applyFont="1" applyBorder="1" applyAlignment="1">
      <alignment horizontal="center" vertical="top"/>
    </xf>
    <xf fontId="17" fillId="0" borderId="31" numFmtId="0" xfId="0" applyFont="1" applyBorder="1" applyAlignment="1" applyProtection="1">
      <alignment horizontal="left" vertical="justify"/>
    </xf>
    <xf fontId="37" fillId="0" borderId="54" numFmtId="0" xfId="0" applyFont="1" applyBorder="1" applyAlignment="1">
      <alignment horizontal="left" vertical="center"/>
    </xf>
    <xf fontId="37" fillId="0" borderId="53" numFmtId="0" xfId="0" applyFont="1" applyBorder="1" applyAlignment="1">
      <alignment horizontal="left" vertical="center"/>
    </xf>
    <xf fontId="4" fillId="0" borderId="80" numFmtId="1" xfId="0" applyNumberFormat="1" applyFont="1" applyBorder="1" applyAlignment="1">
      <alignment horizontal="center" vertical="top"/>
    </xf>
    <xf fontId="4" fillId="0" borderId="55" numFmtId="1" xfId="0" applyNumberFormat="1" applyFont="1" applyBorder="1" applyAlignment="1">
      <alignment horizontal="center" vertical="top"/>
    </xf>
    <xf fontId="17" fillId="0" borderId="32" numFmtId="0" xfId="0" applyFont="1" applyBorder="1" applyAlignment="1" applyProtection="1">
      <alignment horizontal="left" vertical="justify"/>
    </xf>
    <xf fontId="37" fillId="0" borderId="18" numFmtId="0" xfId="0" applyFont="1" applyBorder="1" applyAlignment="1">
      <alignment horizontal="left" vertical="center"/>
    </xf>
    <xf fontId="37" fillId="0" borderId="82" numFmtId="0" xfId="0" applyFont="1" applyBorder="1" applyAlignment="1">
      <alignment horizontal="left" vertical="center"/>
    </xf>
    <xf fontId="5" fillId="0" borderId="18" numFmtId="0" xfId="0" applyFont="1" applyBorder="1" applyAlignment="1">
      <alignment horizontal="center" vertical="center"/>
    </xf>
    <xf fontId="5" fillId="0" borderId="82" numFmtId="0" xfId="0" applyFont="1" applyBorder="1" applyAlignment="1">
      <alignment horizontal="center" vertical="center"/>
    </xf>
    <xf fontId="4" fillId="0" borderId="81" numFmtId="1" xfId="0" applyNumberFormat="1" applyFont="1" applyBorder="1" applyAlignment="1">
      <alignment horizontal="center" vertical="top"/>
    </xf>
    <xf fontId="4" fillId="0" borderId="7" numFmtId="1" xfId="0" applyNumberFormat="1" applyFont="1" applyBorder="1" applyAlignment="1">
      <alignment horizontal="center" vertical="top"/>
    </xf>
    <xf fontId="4" fillId="0" borderId="78" numFmtId="1" xfId="0" applyNumberFormat="1" applyFont="1" applyBorder="1" applyAlignment="1">
      <alignment horizontal="center" vertical="top"/>
    </xf>
    <xf fontId="4" fillId="0" borderId="59" numFmtId="1" xfId="0" applyNumberFormat="1" applyFont="1" applyBorder="1" applyAlignment="1">
      <alignment horizontal="center" vertical="top"/>
    </xf>
    <xf fontId="17" fillId="0" borderId="20" numFmtId="0" xfId="0" applyFont="1" applyBorder="1" applyAlignment="1">
      <alignment horizontal="left" vertical="center"/>
    </xf>
    <xf fontId="5" fillId="0" borderId="21" numFmtId="0" xfId="0" applyFont="1" applyBorder="1" applyAlignment="1">
      <alignment horizontal="left" vertical="center"/>
    </xf>
    <xf fontId="17" fillId="0" borderId="23" numFmtId="0" xfId="0" applyFont="1" applyBorder="1" applyAlignment="1">
      <alignment horizontal="left" vertical="center"/>
    </xf>
    <xf fontId="5" fillId="0" borderId="35" numFmtId="0" xfId="0" applyFont="1" applyBorder="1" applyAlignment="1" applyProtection="1">
      <alignment horizontal="left" vertical="center"/>
    </xf>
    <xf fontId="5" fillId="0" borderId="48" numFmtId="0" xfId="0" applyFont="1" applyBorder="1" applyAlignment="1" applyProtection="1">
      <alignment horizontal="left" vertical="center"/>
    </xf>
    <xf fontId="5" fillId="0" borderId="35" numFmtId="0" xfId="0" applyFont="1" applyBorder="1" applyAlignment="1" applyProtection="1">
      <alignment horizontal="center" vertical="center"/>
    </xf>
    <xf fontId="5" fillId="0" borderId="48" numFmtId="0" xfId="0" applyFont="1" applyBorder="1" applyAlignment="1" applyProtection="1">
      <alignment horizontal="center" vertical="center"/>
    </xf>
    <xf fontId="4" fillId="0" borderId="80" numFmtId="1" xfId="0" applyNumberFormat="1" applyFont="1" applyBorder="1" applyAlignment="1" applyProtection="1">
      <alignment horizontal="center" vertical="top"/>
    </xf>
    <xf fontId="4" fillId="0" borderId="55" numFmtId="1" xfId="0" applyNumberFormat="1" applyFont="1" applyBorder="1" applyAlignment="1" applyProtection="1">
      <alignment horizontal="center" vertical="top"/>
    </xf>
    <xf fontId="17" fillId="0" borderId="29" numFmtId="0" xfId="0" applyFont="1" applyBorder="1" applyAlignment="1">
      <alignment horizontal="left" vertical="center"/>
    </xf>
    <xf fontId="17" fillId="0" borderId="20" numFmtId="0" xfId="0" applyFont="1" applyBorder="1" applyAlignment="1">
      <alignment horizontal="justify" vertical="center"/>
    </xf>
    <xf fontId="17" fillId="0" borderId="23" numFmtId="0" xfId="0" applyFont="1" applyBorder="1" applyAlignment="1">
      <alignment horizontal="justify" vertical="center"/>
    </xf>
    <xf fontId="17" fillId="0" borderId="29" numFmtId="0" xfId="0" applyFont="1" applyBorder="1" applyAlignment="1">
      <alignment horizontal="justify" vertical="center"/>
    </xf>
    <xf fontId="17" fillId="0" borderId="20" numFmtId="0" xfId="0" applyFont="1" applyBorder="1" applyAlignment="1">
      <alignment horizontal="left" vertical="justify"/>
    </xf>
    <xf fontId="17" fillId="0" borderId="23" numFmtId="0" xfId="0" applyFont="1" applyBorder="1" applyAlignment="1">
      <alignment horizontal="left" vertical="justify"/>
    </xf>
    <xf fontId="17" fillId="0" borderId="29" numFmtId="0" xfId="0" applyFont="1" applyBorder="1" applyAlignment="1">
      <alignment horizontal="left" vertical="justify"/>
    </xf>
    <xf fontId="10" fillId="12" borderId="10" numFmtId="0" xfId="0" applyFont="1" applyFill="1" applyBorder="1" applyAlignment="1">
      <alignment vertical="center"/>
    </xf>
    <xf fontId="10" fillId="12" borderId="34" numFmtId="0" xfId="0" applyFont="1" applyFill="1" applyBorder="1" applyAlignment="1">
      <alignment vertical="center"/>
    </xf>
    <xf fontId="10" fillId="12" borderId="83" numFmtId="0" xfId="0" applyFont="1" applyFill="1" applyBorder="1" applyAlignment="1">
      <alignment vertical="center"/>
    </xf>
    <xf fontId="10" fillId="12" borderId="69" numFmtId="0" xfId="0" applyFont="1" applyFill="1" applyBorder="1" applyAlignment="1">
      <alignment vertical="center"/>
    </xf>
    <xf fontId="13" fillId="12" borderId="30" numFmtId="0" xfId="0" applyFont="1" applyFill="1" applyBorder="1" applyAlignment="1">
      <alignment horizontal="center" shrinkToFit="1" vertical="center" wrapText="1"/>
    </xf>
    <xf fontId="13" fillId="12" borderId="21" numFmtId="0" xfId="0" applyFont="1" applyFill="1" applyBorder="1" applyAlignment="1">
      <alignment horizontal="center" shrinkToFit="1" vertical="center" wrapText="1"/>
    </xf>
    <xf fontId="36" fillId="12" borderId="21" numFmtId="0" xfId="1" applyFont="1" applyFill="1" applyBorder="1" applyAlignment="1" applyProtection="1">
      <alignment horizontal="center" vertical="center" wrapText="1"/>
      <protection hidden="1"/>
    </xf>
    <xf fontId="13" fillId="12" borderId="77" numFmtId="0" xfId="0" applyFont="1" applyFill="1" applyBorder="1" applyAlignment="1">
      <alignment horizontal="center" shrinkToFit="1" vertical="center" wrapText="1"/>
    </xf>
    <xf fontId="13" fillId="12" borderId="15" numFmtId="0" xfId="0" applyFont="1" applyFill="1" applyBorder="1" applyAlignment="1">
      <alignment horizontal="center" shrinkToFit="1" vertical="center" wrapText="1"/>
    </xf>
    <xf fontId="13" fillId="12" borderId="37" numFmtId="0" xfId="0" applyFont="1" applyFill="1" applyBorder="1" applyAlignment="1">
      <alignment horizontal="center" shrinkToFit="1" vertical="center" wrapText="1"/>
    </xf>
    <xf fontId="13" fillId="12" borderId="28" numFmtId="0" xfId="0" applyFont="1" applyFill="1" applyBorder="1" applyAlignment="1">
      <alignment horizontal="center" shrinkToFit="1" vertical="center" wrapText="1"/>
    </xf>
    <xf fontId="36" fillId="12" borderId="28" numFmtId="0" xfId="1" applyFont="1" applyFill="1" applyBorder="1" applyAlignment="1" applyProtection="1">
      <alignment horizontal="center" vertical="center" wrapText="1"/>
      <protection hidden="1"/>
    </xf>
    <xf fontId="17" fillId="0" borderId="20" numFmtId="0" xfId="0" applyFont="1" applyBorder="1" applyAlignment="1">
      <alignment horizontal="center" vertical="justify"/>
    </xf>
    <xf fontId="16" fillId="0" borderId="60" numFmtId="0" xfId="0" applyFont="1" applyBorder="1" applyAlignment="1">
      <alignment horizontal="center" vertical="justify"/>
    </xf>
    <xf fontId="16" fillId="0" borderId="47" numFmtId="0" xfId="0" applyFont="1" applyBorder="1" applyAlignment="1">
      <alignment horizontal="center" vertical="justify"/>
    </xf>
    <xf fontId="17" fillId="0" borderId="14" numFmtId="0" xfId="0" applyFont="1" applyBorder="1" applyAlignment="1">
      <alignment horizontal="center" vertical="center"/>
    </xf>
    <xf fontId="17" fillId="0" borderId="67" numFmtId="0" xfId="0" applyFont="1" applyBorder="1" applyAlignment="1">
      <alignment horizontal="center" vertical="center"/>
    </xf>
    <xf fontId="4" fillId="0" borderId="67" numFmtId="1" xfId="0" applyNumberFormat="1" applyFont="1" applyBorder="1" applyAlignment="1">
      <alignment horizontal="center" vertical="center"/>
    </xf>
    <xf fontId="4" fillId="0" borderId="15" numFmtId="1" xfId="0" applyNumberFormat="1" applyFont="1" applyBorder="1" applyAlignment="1">
      <alignment horizontal="center" vertical="center"/>
    </xf>
    <xf fontId="17" fillId="0" borderId="23" numFmtId="0" xfId="0" applyFont="1" applyBorder="1" applyAlignment="1">
      <alignment horizontal="center" vertical="justify"/>
    </xf>
    <xf fontId="16" fillId="0" borderId="35" numFmtId="0" xfId="0" applyFont="1" applyBorder="1" applyAlignment="1">
      <alignment horizontal="center" vertical="justify"/>
    </xf>
    <xf fontId="16" fillId="0" borderId="48" numFmtId="0" xfId="0" applyFont="1" applyBorder="1" applyAlignment="1">
      <alignment horizontal="center" vertical="justify"/>
    </xf>
    <xf fontId="17" fillId="0" borderId="54" numFmtId="0" xfId="0" applyFont="1" applyBorder="1" applyAlignment="1">
      <alignment horizontal="center" vertical="center"/>
    </xf>
    <xf fontId="17" fillId="0" borderId="79" numFmtId="0" xfId="0" applyFont="1" applyBorder="1" applyAlignment="1">
      <alignment horizontal="center" vertical="center"/>
    </xf>
    <xf fontId="17" fillId="0" borderId="55" numFmtId="1" xfId="0" applyNumberFormat="1" applyFont="1" applyBorder="1" applyAlignment="1">
      <alignment horizontal="center" vertical="center"/>
    </xf>
    <xf fontId="38" fillId="0" borderId="54" numFmtId="0" xfId="0" applyFont="1" applyBorder="1" applyAlignment="1">
      <alignment horizontal="center" vertical="center"/>
    </xf>
    <xf fontId="38" fillId="0" borderId="79" numFmtId="0" xfId="0" applyFont="1" applyBorder="1" applyAlignment="1">
      <alignment horizontal="center" vertical="center"/>
    </xf>
    <xf fontId="39" fillId="0" borderId="79" numFmtId="1" xfId="0" applyNumberFormat="1" applyFont="1" applyBorder="1" applyAlignment="1">
      <alignment horizontal="center" vertical="center"/>
    </xf>
    <xf fontId="39" fillId="0" borderId="55" numFmtId="1" xfId="0" applyNumberFormat="1" applyFont="1" applyBorder="1" applyAlignment="1">
      <alignment horizontal="center" vertical="center"/>
    </xf>
    <xf fontId="38" fillId="0" borderId="18" numFmtId="0" xfId="0" applyFont="1" applyBorder="1" applyAlignment="1">
      <alignment horizontal="center" vertical="center"/>
    </xf>
    <xf fontId="38" fillId="0" borderId="68" numFmtId="0" xfId="0" applyFont="1" applyBorder="1" applyAlignment="1">
      <alignment horizontal="center" vertical="center"/>
    </xf>
    <xf fontId="39" fillId="0" borderId="68" numFmtId="1" xfId="0" applyNumberFormat="1" applyFont="1" applyBorder="1" applyAlignment="1">
      <alignment horizontal="center" vertical="center"/>
    </xf>
    <xf fontId="39" fillId="0" borderId="59" numFmtId="1" xfId="0" applyNumberFormat="1" applyFont="1" applyBorder="1" applyAlignment="1">
      <alignment horizontal="center" vertical="center"/>
    </xf>
    <xf fontId="4" fillId="0" borderId="79" numFmtId="1" xfId="0" applyNumberFormat="1" applyFont="1" applyBorder="1" applyAlignment="1">
      <alignment horizontal="center" vertical="center"/>
    </xf>
    <xf fontId="4" fillId="0" borderId="55" numFmtId="1" xfId="0" applyNumberFormat="1" applyFont="1" applyBorder="1" applyAlignment="1">
      <alignment horizontal="center" vertical="center"/>
    </xf>
    <xf fontId="19" fillId="0" borderId="60" numFmtId="0" xfId="0" applyFont="1" applyBorder="1" applyAlignment="1">
      <alignment horizontal="center" vertical="center"/>
    </xf>
    <xf fontId="38" fillId="0" borderId="14" numFmtId="0" xfId="0" applyFont="1" applyBorder="1" applyAlignment="1">
      <alignment horizontal="center" vertical="center"/>
    </xf>
    <xf fontId="38" fillId="0" borderId="51" numFmtId="0" xfId="0" applyFont="1" applyBorder="1" applyAlignment="1">
      <alignment horizontal="center" vertical="center"/>
    </xf>
    <xf fontId="38" fillId="0" borderId="77" numFmtId="1" xfId="0" applyNumberFormat="1" applyFont="1" applyBorder="1" applyAlignment="1">
      <alignment horizontal="center" vertical="center"/>
    </xf>
    <xf fontId="38" fillId="0" borderId="15" numFmtId="1" xfId="0" applyNumberFormat="1" applyFont="1" applyBorder="1" applyAlignment="1">
      <alignment horizontal="center" vertical="center"/>
    </xf>
    <xf fontId="19" fillId="0" borderId="18" numFmtId="0" xfId="0" applyFont="1" applyBorder="1" applyAlignment="1">
      <alignment horizontal="center" vertical="center"/>
    </xf>
    <xf fontId="19" fillId="0" borderId="82" numFmtId="0" xfId="0" applyFont="1" applyBorder="1" applyAlignment="1">
      <alignment horizontal="center" vertical="center"/>
    </xf>
    <xf fontId="38" fillId="0" borderId="49" numFmtId="0" xfId="0" applyFont="1" applyBorder="1" applyAlignment="1">
      <alignment horizontal="center" vertical="center"/>
    </xf>
    <xf fontId="38" fillId="0" borderId="6" numFmtId="0" xfId="0" applyFont="1" applyBorder="1" applyAlignment="1">
      <alignment horizontal="center" vertical="center"/>
    </xf>
    <xf fontId="38" fillId="0" borderId="68" numFmtId="1" xfId="0" applyNumberFormat="1" applyFont="1" applyBorder="1" applyAlignment="1">
      <alignment horizontal="center" vertical="center"/>
    </xf>
    <xf fontId="38" fillId="0" borderId="59" numFmtId="1" xfId="0" applyNumberFormat="1" applyFont="1" applyBorder="1" applyAlignment="1">
      <alignment horizontal="center" vertical="center"/>
    </xf>
    <xf fontId="18" fillId="0" borderId="20" numFmtId="0" xfId="0" applyFont="1" applyBorder="1" applyAlignment="1">
      <alignment horizontal="center" vertical="center"/>
    </xf>
    <xf fontId="19" fillId="0" borderId="14" numFmtId="0" xfId="0" applyFont="1" applyBorder="1" applyAlignment="1">
      <alignment horizontal="center" vertical="center"/>
    </xf>
    <xf fontId="19" fillId="0" borderId="51" numFmtId="0" xfId="0" applyFont="1" applyBorder="1" applyAlignment="1">
      <alignment horizontal="center" vertical="center"/>
    </xf>
    <xf fontId="17" fillId="0" borderId="51" numFmtId="0" xfId="0" applyFont="1" applyBorder="1" applyAlignment="1">
      <alignment horizontal="center" vertical="center"/>
    </xf>
    <xf fontId="39" fillId="0" borderId="77" numFmtId="1" xfId="0" applyNumberFormat="1" applyFont="1" applyBorder="1" applyAlignment="1">
      <alignment horizontal="center" vertical="center"/>
    </xf>
    <xf fontId="39" fillId="0" borderId="15" numFmtId="1" xfId="0" applyNumberFormat="1" applyFont="1" applyBorder="1" applyAlignment="1">
      <alignment horizontal="center" vertical="center"/>
    </xf>
    <xf fontId="0" fillId="0" borderId="0" numFmtId="0" xfId="0" applyAlignment="1">
      <alignment horizontal="left" vertical="center"/>
    </xf>
    <xf fontId="18" fillId="0" borderId="23" numFmtId="0" xfId="0" applyFont="1" applyBorder="1" applyAlignment="1">
      <alignment horizontal="center" vertical="center"/>
    </xf>
    <xf fontId="19" fillId="0" borderId="62" numFmtId="0" xfId="0" applyFont="1" applyBorder="1" applyAlignment="1">
      <alignment horizontal="center" vertical="center"/>
    </xf>
    <xf fontId="19" fillId="0" borderId="65" numFmtId="0" xfId="0" applyFont="1" applyBorder="1" applyAlignment="1">
      <alignment horizontal="center" vertical="center"/>
    </xf>
    <xf fontId="17" fillId="0" borderId="62" numFmtId="0" xfId="0" applyFont="1" applyBorder="1" applyAlignment="1">
      <alignment horizontal="center" vertical="center"/>
    </xf>
    <xf fontId="17" fillId="0" borderId="65" numFmtId="0" xfId="0" applyFont="1" applyBorder="1" applyAlignment="1">
      <alignment horizontal="center" vertical="center"/>
    </xf>
    <xf fontId="39" fillId="0" borderId="109" numFmtId="1" xfId="0" applyNumberFormat="1" applyFont="1" applyBorder="1" applyAlignment="1">
      <alignment horizontal="center" vertical="center"/>
    </xf>
    <xf fontId="39" fillId="0" borderId="63" numFmtId="1" xfId="0" applyNumberFormat="1" applyFont="1" applyBorder="1" applyAlignment="1">
      <alignment horizontal="center" vertical="center"/>
    </xf>
    <xf fontId="19" fillId="0" borderId="49" numFmtId="0" xfId="0" applyFont="1" applyBorder="1" applyAlignment="1">
      <alignment horizontal="center" vertical="center"/>
    </xf>
    <xf fontId="19" fillId="0" borderId="57" numFmtId="0" xfId="0" applyFont="1" applyBorder="1" applyAlignment="1">
      <alignment horizontal="center" vertical="center"/>
    </xf>
    <xf fontId="17" fillId="0" borderId="53" numFmtId="0" xfId="0" applyFont="1" applyBorder="1" applyAlignment="1">
      <alignment horizontal="center" vertical="center"/>
    </xf>
    <xf fontId="19" fillId="0" borderId="54" numFmtId="0" xfId="0" applyFont="1" applyBorder="1" applyAlignment="1">
      <alignment horizontal="center" vertical="center"/>
    </xf>
    <xf fontId="19" fillId="0" borderId="53" numFmtId="0" xfId="0" applyFont="1" applyBorder="1" applyAlignment="1">
      <alignment horizontal="center" vertical="center"/>
    </xf>
    <xf fontId="4" fillId="0" borderId="6" numFmtId="1" xfId="0" applyNumberFormat="1" applyFont="1" applyBorder="1" applyAlignment="1">
      <alignment horizontal="center" vertical="center"/>
    </xf>
    <xf fontId="4" fillId="0" borderId="7" numFmtId="1" xfId="0" applyNumberFormat="1" applyFont="1" applyBorder="1" applyAlignment="1">
      <alignment horizontal="center" vertical="center"/>
    </xf>
    <xf fontId="5" fillId="0" borderId="20" numFmtId="0" xfId="0" applyFont="1" applyBorder="1" applyAlignment="1">
      <alignment horizontal="center" vertical="center"/>
    </xf>
    <xf fontId="38" fillId="0" borderId="67" numFmtId="1" xfId="0" applyNumberFormat="1" applyFont="1" applyBorder="1" applyAlignment="1">
      <alignment horizontal="center" vertical="center"/>
    </xf>
    <xf fontId="5" fillId="0" borderId="23" numFmtId="0" xfId="0" applyFont="1" applyBorder="1" applyAlignment="1">
      <alignment horizontal="center" vertical="center"/>
    </xf>
    <xf fontId="19" fillId="0" borderId="35" numFmtId="0" xfId="0" applyFont="1" applyBorder="1" applyAlignment="1">
      <alignment horizontal="center" vertical="center"/>
    </xf>
    <xf fontId="38" fillId="0" borderId="79" numFmtId="1" xfId="0" applyNumberFormat="1" applyFont="1" applyBorder="1" applyAlignment="1">
      <alignment horizontal="center" vertical="center"/>
    </xf>
    <xf fontId="38" fillId="0" borderId="55" numFmtId="1" xfId="0" applyNumberFormat="1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7" fillId="0" borderId="18" numFmtId="0" xfId="0" applyFont="1" applyBorder="1" applyAlignment="1">
      <alignment horizontal="center" vertical="center"/>
    </xf>
    <xf fontId="17" fillId="0" borderId="82" numFmtId="0" xfId="0" applyFont="1" applyBorder="1" applyAlignment="1">
      <alignment horizontal="center" vertical="center"/>
    </xf>
    <xf fontId="5" fillId="0" borderId="62" numFmtId="0" xfId="0" applyFont="1" applyBorder="1" applyAlignment="1">
      <alignment horizontal="center" vertical="center"/>
    </xf>
    <xf fontId="5" fillId="0" borderId="65" numFmtId="0" xfId="0" applyFont="1" applyBorder="1" applyAlignment="1">
      <alignment horizontal="center" vertical="center"/>
    </xf>
    <xf fontId="17" fillId="0" borderId="0" numFmtId="0" xfId="0" applyFont="1" applyAlignment="1">
      <alignment horizontal="center" vertical="center"/>
    </xf>
    <xf fontId="5" fillId="0" borderId="29" numFmtId="0" xfId="0" applyFont="1" applyBorder="1" applyAlignment="1">
      <alignment horizontal="center" vertical="center"/>
    </xf>
    <xf fontId="17" fillId="0" borderId="11" numFmtId="0" xfId="0" applyFont="1" applyBorder="1" applyAlignment="1">
      <alignment horizontal="center" vertical="center"/>
    </xf>
    <xf fontId="17" fillId="0" borderId="8" numFmtId="0" xfId="0" applyFont="1" applyBorder="1" applyAlignment="1">
      <alignment horizontal="center" vertical="center"/>
    </xf>
    <xf fontId="5" fillId="0" borderId="20" numFmtId="0" xfId="0" applyFont="1" applyBorder="1" applyAlignment="1">
      <alignment horizontal="center" vertical="justify"/>
    </xf>
    <xf fontId="17" fillId="0" borderId="76" numFmtId="0" xfId="0" applyFont="1" applyBorder="1" applyAlignment="1">
      <alignment horizontal="center" vertical="center"/>
    </xf>
    <xf fontId="5" fillId="0" borderId="29" numFmtId="0" xfId="0" applyFont="1" applyBorder="1" applyAlignment="1">
      <alignment horizontal="center" vertical="justify"/>
    </xf>
    <xf fontId="10" fillId="12" borderId="34" numFmtId="0" xfId="0" applyFont="1" applyFill="1" applyBorder="1" applyAlignment="1">
      <alignment vertical="top"/>
    </xf>
    <xf fontId="10" fillId="12" borderId="69" numFmtId="0" xfId="0" applyFont="1" applyFill="1" applyBorder="1" applyAlignment="1">
      <alignment vertical="top"/>
    </xf>
    <xf fontId="5" fillId="0" borderId="110" numFmtId="0" xfId="0" applyFont="1" applyBorder="1" applyAlignment="1">
      <alignment horizontal="center" vertical="center"/>
    </xf>
    <xf fontId="5" fillId="0" borderId="111" numFmtId="0" xfId="0" applyFont="1" applyBorder="1" applyAlignment="1">
      <alignment horizontal="center" vertical="center"/>
    </xf>
    <xf fontId="40" fillId="0" borderId="110" numFmtId="0" xfId="0" applyFont="1" applyBorder="1" applyAlignment="1">
      <alignment horizontal="center" vertical="center"/>
    </xf>
    <xf fontId="40" fillId="0" borderId="111" numFmtId="0" xfId="0" applyFont="1" applyBorder="1" applyAlignment="1">
      <alignment horizontal="center" vertical="center"/>
    </xf>
    <xf fontId="39" fillId="0" borderId="83" numFmtId="1" xfId="0" applyNumberFormat="1" applyFont="1" applyBorder="1" applyAlignment="1">
      <alignment horizontal="center" vertical="center"/>
    </xf>
    <xf fontId="39" fillId="0" borderId="69" numFmtId="1" xfId="0" applyNumberFormat="1" applyFont="1" applyBorder="1" applyAlignment="1">
      <alignment horizontal="center" vertical="center"/>
    </xf>
    <xf fontId="40" fillId="0" borderId="39" numFmtId="0" xfId="0" applyFont="1" applyBorder="1" applyAlignment="1">
      <alignment horizontal="center" vertical="center"/>
    </xf>
    <xf fontId="23" fillId="12" borderId="12" numFmtId="0" xfId="0" applyFont="1" applyFill="1" applyBorder="1" applyAlignment="1">
      <alignment horizontal="center" shrinkToFit="1" vertical="center" wrapText="1"/>
    </xf>
    <xf fontId="23" fillId="12" borderId="76" numFmtId="0" xfId="0" applyFont="1" applyFill="1" applyBorder="1" applyAlignment="1">
      <alignment horizontal="center" shrinkToFit="1" vertical="center" wrapText="1"/>
    </xf>
    <xf fontId="23" fillId="12" borderId="47" numFmtId="0" xfId="0" applyFont="1" applyFill="1" applyBorder="1" applyAlignment="1">
      <alignment horizontal="center" shrinkToFit="1" vertical="center" wrapText="1"/>
    </xf>
    <xf fontId="23" fillId="12" borderId="5" numFmtId="0" xfId="0" applyFont="1" applyFill="1" applyBorder="1" applyAlignment="1">
      <alignment horizontal="center" shrinkToFit="1" vertical="center" wrapText="1"/>
    </xf>
    <xf fontId="23" fillId="12" borderId="0" numFmtId="0" xfId="0" applyFont="1" applyFill="1" applyAlignment="1">
      <alignment horizontal="center" shrinkToFit="1" vertical="center" wrapText="1"/>
    </xf>
    <xf fontId="23" fillId="12" borderId="48" numFmtId="0" xfId="0" applyFont="1" applyFill="1" applyBorder="1" applyAlignment="1">
      <alignment horizontal="center" shrinkToFit="1" vertical="center" wrapText="1"/>
    </xf>
    <xf fontId="36" fillId="12" borderId="35" numFmtId="0" xfId="1" applyFont="1" applyFill="1" applyBorder="1" applyAlignment="1" applyProtection="1">
      <alignment horizontal="center" vertical="center" wrapText="1"/>
      <protection hidden="1"/>
    </xf>
    <xf fontId="36" fillId="12" borderId="48" numFmtId="0" xfId="1" applyFont="1" applyFill="1" applyBorder="1" applyAlignment="1" applyProtection="1">
      <alignment horizontal="center" vertical="center" wrapText="1"/>
      <protection hidden="1"/>
    </xf>
    <xf fontId="11" fillId="0" borderId="0" numFmtId="0" xfId="0" applyFont="1" applyAlignment="1">
      <alignment horizontal="left" vertical="center"/>
    </xf>
    <xf fontId="41" fillId="0" borderId="12" numFmtId="0" xfId="2" applyFont="1" applyBorder="1" applyAlignment="1">
      <alignment horizontal="center" vertical="center" wrapText="1"/>
    </xf>
    <xf fontId="41" fillId="0" borderId="112" numFmtId="0" xfId="2" applyFont="1" applyBorder="1" applyAlignment="1">
      <alignment horizontal="center" vertical="center" wrapText="1"/>
    </xf>
    <xf fontId="42" fillId="0" borderId="113" numFmtId="0" xfId="2" applyFont="1" applyBorder="1" applyAlignment="1">
      <alignment horizontal="center" vertical="distributed"/>
    </xf>
    <xf fontId="17" fillId="0" borderId="21" numFmtId="0" xfId="0" applyFont="1" applyBorder="1" applyAlignment="1">
      <alignment horizontal="center" vertical="center"/>
    </xf>
    <xf fontId="43" fillId="0" borderId="77" numFmtId="1" xfId="2" applyNumberFormat="1" applyFont="1" applyBorder="1" applyAlignment="1">
      <alignment horizontal="center" vertical="center"/>
    </xf>
    <xf fontId="43" fillId="0" borderId="15" numFmtId="1" xfId="2" applyNumberFormat="1" applyFont="1" applyBorder="1" applyAlignment="1">
      <alignment horizontal="center" vertical="center"/>
    </xf>
    <xf fontId="41" fillId="0" borderId="5" numFmtId="0" xfId="2" applyFont="1" applyBorder="1" applyAlignment="1">
      <alignment horizontal="center" vertical="center" wrapText="1"/>
    </xf>
    <xf fontId="41" fillId="0" borderId="114" numFmtId="0" xfId="2" applyFont="1" applyBorder="1" applyAlignment="1">
      <alignment horizontal="center" vertical="center" wrapText="1"/>
    </xf>
    <xf fontId="42" fillId="0" borderId="115" numFmtId="0" xfId="2" applyFont="1" applyBorder="1" applyAlignment="1">
      <alignment horizontal="center" vertical="distributed"/>
    </xf>
    <xf fontId="17" fillId="0" borderId="28" numFmtId="0" xfId="0" applyFont="1" applyBorder="1" applyAlignment="1">
      <alignment horizontal="center" vertical="center"/>
    </xf>
    <xf fontId="43" fillId="0" borderId="78" numFmtId="1" xfId="2" applyNumberFormat="1" applyFont="1" applyBorder="1" applyAlignment="1">
      <alignment horizontal="center" vertical="center"/>
    </xf>
    <xf fontId="43" fillId="0" borderId="59" numFmtId="1" xfId="2" applyNumberFormat="1" applyFont="1" applyBorder="1" applyAlignment="1">
      <alignment horizontal="center" vertical="center"/>
    </xf>
    <xf fontId="42" fillId="0" borderId="77" numFmtId="1" xfId="2" applyNumberFormat="1" applyFont="1" applyBorder="1" applyAlignment="1">
      <alignment horizontal="center" vertical="center"/>
    </xf>
    <xf fontId="42" fillId="0" borderId="15" numFmtId="1" xfId="2" applyNumberFormat="1" applyFont="1" applyBorder="1" applyAlignment="1">
      <alignment horizontal="center" vertical="center"/>
    </xf>
    <xf fontId="42" fillId="0" borderId="116" numFmtId="0" xfId="2" applyFont="1" applyBorder="1" applyAlignment="1">
      <alignment horizontal="center" vertical="distributed"/>
    </xf>
    <xf fontId="17" fillId="0" borderId="33" numFmtId="0" xfId="0" applyFont="1" applyBorder="1" applyAlignment="1">
      <alignment horizontal="center" vertical="center"/>
    </xf>
    <xf fontId="42" fillId="0" borderId="78" numFmtId="1" xfId="2" applyNumberFormat="1" applyFont="1" applyBorder="1" applyAlignment="1">
      <alignment horizontal="center" vertical="center"/>
    </xf>
    <xf fontId="42" fillId="0" borderId="59" numFmtId="1" xfId="2" applyNumberFormat="1" applyFont="1" applyBorder="1" applyAlignment="1">
      <alignment horizontal="center" vertical="center"/>
    </xf>
    <xf fontId="17" fillId="0" borderId="17" numFmtId="0" xfId="0" applyFont="1" applyBorder="1" applyAlignment="1">
      <alignment horizontal="center" vertical="center"/>
    </xf>
    <xf fontId="17" fillId="0" borderId="24" numFmtId="0" xfId="0" applyFont="1" applyBorder="1" applyAlignment="1">
      <alignment horizontal="center" vertical="center"/>
    </xf>
    <xf fontId="17" fillId="0" borderId="25" numFmtId="0" xfId="0" applyFont="1" applyBorder="1" applyAlignment="1">
      <alignment horizontal="center" vertical="center"/>
    </xf>
    <xf fontId="44" fillId="0" borderId="12" numFmtId="0" xfId="2" applyFont="1" applyBorder="1" applyAlignment="1">
      <alignment horizontal="center" vertical="distributed"/>
    </xf>
    <xf fontId="44" fillId="0" borderId="112" numFmtId="0" xfId="2" applyFont="1" applyBorder="1" applyAlignment="1">
      <alignment horizontal="center" vertical="distributed"/>
    </xf>
    <xf fontId="44" fillId="0" borderId="5" numFmtId="0" xfId="2" applyFont="1" applyBorder="1" applyAlignment="1">
      <alignment horizontal="center" vertical="distributed"/>
    </xf>
    <xf fontId="44" fillId="0" borderId="114" numFmtId="0" xfId="2" applyFont="1" applyBorder="1" applyAlignment="1">
      <alignment horizontal="center" vertical="distributed"/>
    </xf>
    <xf fontId="44" fillId="0" borderId="16" numFmtId="0" xfId="2" applyFont="1" applyBorder="1" applyAlignment="1">
      <alignment horizontal="center" vertical="distributed"/>
    </xf>
    <xf fontId="44" fillId="0" borderId="117" numFmtId="0" xfId="2" applyFont="1" applyBorder="1" applyAlignment="1">
      <alignment horizontal="center" vertical="distributed"/>
    </xf>
    <xf fontId="42" fillId="0" borderId="118" numFmtId="0" xfId="2" applyFont="1" applyBorder="1" applyAlignment="1">
      <alignment horizontal="center" vertical="distributed"/>
    </xf>
    <xf fontId="42" fillId="0" borderId="119" numFmtId="0" xfId="2" applyFont="1" applyBorder="1" applyAlignment="1">
      <alignment horizontal="center" vertical="distributed"/>
    </xf>
    <xf fontId="42" fillId="0" borderId="120" numFmtId="0" xfId="2" applyFont="1" applyBorder="1" applyAlignment="1">
      <alignment horizontal="center" vertical="distributed"/>
    </xf>
    <xf fontId="42" fillId="0" borderId="121" numFmtId="0" xfId="2" applyFont="1" applyBorder="1" applyAlignment="1">
      <alignment horizontal="center" vertical="distributed"/>
    </xf>
    <xf fontId="41" fillId="0" borderId="5" numFmtId="0" xfId="2" applyFont="1" applyBorder="1" applyAlignment="1">
      <alignment horizontal="center" vertical="distributed"/>
    </xf>
    <xf fontId="41" fillId="0" borderId="0" numFmtId="0" xfId="2" applyFont="1" applyAlignment="1">
      <alignment horizontal="center" vertical="distributed"/>
    </xf>
    <xf fontId="35" fillId="0" borderId="12" numFmtId="0" xfId="2" applyFont="1" applyBorder="1" applyAlignment="1">
      <alignment horizontal="center" vertical="distributed"/>
    </xf>
    <xf fontId="35" fillId="0" borderId="76" numFmtId="0" xfId="2" applyFont="1" applyBorder="1" applyAlignment="1">
      <alignment horizontal="center" vertical="distributed"/>
    </xf>
    <xf fontId="35" fillId="0" borderId="16" numFmtId="0" xfId="2" applyFont="1" applyBorder="1" applyAlignment="1">
      <alignment horizontal="center" vertical="distributed"/>
    </xf>
    <xf fontId="35" fillId="0" borderId="8" numFmtId="0" xfId="2" applyFont="1" applyBorder="1" applyAlignment="1">
      <alignment horizontal="center" vertical="distributed"/>
    </xf>
    <xf fontId="45" fillId="0" borderId="5" numFmtId="0" xfId="2" applyFont="1" applyBorder="1" applyAlignment="1">
      <alignment horizontal="center" vertical="distributed"/>
    </xf>
    <xf fontId="45" fillId="0" borderId="0" numFmtId="0" xfId="2" applyFont="1" applyAlignment="1">
      <alignment horizontal="center" vertical="distributed"/>
    </xf>
    <xf fontId="45" fillId="0" borderId="16" numFmtId="0" xfId="2" applyFont="1" applyBorder="1" applyAlignment="1">
      <alignment horizontal="center" vertical="distributed"/>
    </xf>
    <xf fontId="45" fillId="0" borderId="8" numFmtId="0" xfId="2" applyFont="1" applyBorder="1" applyAlignment="1">
      <alignment horizontal="center" vertical="distributed"/>
    </xf>
    <xf fontId="46" fillId="0" borderId="12" numFmtId="0" xfId="2" applyFont="1" applyBorder="1" applyAlignment="1">
      <alignment horizontal="left" vertical="distributed"/>
    </xf>
    <xf fontId="46" fillId="0" borderId="76" numFmtId="0" xfId="2" applyFont="1" applyBorder="1" applyAlignment="1">
      <alignment horizontal="left" vertical="distributed"/>
    </xf>
    <xf fontId="46" fillId="0" borderId="5" numFmtId="0" xfId="2" applyFont="1" applyBorder="1" applyAlignment="1">
      <alignment horizontal="left" vertical="distributed"/>
    </xf>
    <xf fontId="46" fillId="0" borderId="0" numFmtId="0" xfId="2" applyFont="1" applyAlignment="1">
      <alignment horizontal="left" vertical="distributed"/>
    </xf>
    <xf fontId="42" fillId="0" borderId="122" numFmtId="1" xfId="2" applyNumberFormat="1" applyFont="1" applyBorder="1" applyAlignment="1">
      <alignment horizontal="center" vertical="center"/>
    </xf>
    <xf fontId="42" fillId="0" borderId="63" numFmtId="1" xfId="2" applyNumberFormat="1" applyFont="1" applyBorder="1" applyAlignment="1">
      <alignment horizontal="center" vertical="center"/>
    </xf>
    <xf fontId="46" fillId="0" borderId="16" numFmtId="0" xfId="2" applyFont="1" applyBorder="1" applyAlignment="1">
      <alignment horizontal="left" vertical="distributed"/>
    </xf>
    <xf fontId="46" fillId="0" borderId="8" numFmtId="0" xfId="2" applyFont="1" applyBorder="1" applyAlignment="1">
      <alignment horizontal="left" vertical="distributed"/>
    </xf>
    <xf fontId="25" fillId="12" borderId="10" numFmtId="0" xfId="0" applyFont="1" applyFill="1" applyBorder="1" applyAlignment="1">
      <alignment vertical="center"/>
    </xf>
    <xf fontId="42" fillId="12" borderId="60" numFmtId="0" xfId="1" applyFont="1" applyFill="1" applyBorder="1" applyAlignment="1" applyProtection="1">
      <alignment horizontal="center" vertical="center" wrapText="1"/>
      <protection hidden="1"/>
    </xf>
    <xf fontId="42" fillId="12" borderId="47" numFmtId="0" xfId="1" applyFont="1" applyFill="1" applyBorder="1" applyAlignment="1" applyProtection="1">
      <alignment horizontal="center" vertical="center" wrapText="1"/>
      <protection hidden="1"/>
    </xf>
    <xf fontId="42" fillId="12" borderId="35" numFmtId="0" xfId="1" applyFont="1" applyFill="1" applyBorder="1" applyAlignment="1" applyProtection="1">
      <alignment horizontal="center" vertical="center" wrapText="1"/>
      <protection hidden="1"/>
    </xf>
    <xf fontId="42" fillId="12" borderId="48" numFmtId="0" xfId="1" applyFont="1" applyFill="1" applyBorder="1" applyAlignment="1" applyProtection="1">
      <alignment horizontal="center" vertical="center" wrapText="1"/>
      <protection hidden="1"/>
    </xf>
    <xf fontId="42" fillId="0" borderId="123" numFmtId="0" xfId="2" applyFont="1" applyBorder="1" applyAlignment="1">
      <alignment horizontal="left" vertical="center" wrapText="1"/>
    </xf>
    <xf fontId="42" fillId="0" borderId="124" numFmtId="0" xfId="2" applyFont="1" applyBorder="1" applyAlignment="1">
      <alignment horizontal="left" vertical="center" wrapText="1"/>
    </xf>
    <xf fontId="35" fillId="0" borderId="113" numFmtId="0" xfId="2" applyFont="1" applyBorder="1" applyAlignment="1">
      <alignment horizontal="center" vertical="center" wrapText="1"/>
    </xf>
    <xf fontId="35" fillId="0" borderId="77" numFmtId="1" xfId="2" applyNumberFormat="1" applyFont="1" applyBorder="1" applyAlignment="1">
      <alignment horizontal="center" vertical="center"/>
    </xf>
    <xf fontId="35" fillId="0" borderId="15" numFmtId="1" xfId="2" applyNumberFormat="1" applyFont="1" applyBorder="1" applyAlignment="1">
      <alignment horizontal="center" vertical="center"/>
    </xf>
    <xf fontId="42" fillId="0" borderId="125" numFmtId="0" xfId="2" applyFont="1" applyBorder="1" applyAlignment="1">
      <alignment horizontal="left" vertical="center" wrapText="1"/>
    </xf>
    <xf fontId="42" fillId="0" borderId="126" numFmtId="0" xfId="2" applyFont="1" applyBorder="1" applyAlignment="1">
      <alignment horizontal="left" vertical="center" wrapText="1"/>
    </xf>
    <xf fontId="35" fillId="0" borderId="116" numFmtId="0" xfId="2" applyFont="1" applyBorder="1" applyAlignment="1">
      <alignment horizontal="center" vertical="center" wrapText="1"/>
    </xf>
    <xf fontId="35" fillId="0" borderId="78" numFmtId="1" xfId="2" applyNumberFormat="1" applyFont="1" applyBorder="1" applyAlignment="1">
      <alignment horizontal="center" vertical="center"/>
    </xf>
    <xf fontId="35" fillId="0" borderId="59" numFmtId="1" xfId="2" applyNumberFormat="1" applyFont="1" applyBorder="1" applyAlignment="1">
      <alignment horizontal="center" vertical="center"/>
    </xf>
    <xf fontId="42" fillId="0" borderId="127" numFmtId="0" xfId="2" applyFont="1" applyBorder="1" applyAlignment="1">
      <alignment horizontal="left" vertical="center" wrapText="1"/>
    </xf>
    <xf fontId="42" fillId="0" borderId="128" numFmtId="0" xfId="2" applyFont="1" applyBorder="1" applyAlignment="1">
      <alignment horizontal="left" vertical="center" wrapText="1"/>
    </xf>
    <xf fontId="42" fillId="0" borderId="10" numFmtId="0" xfId="2" applyFont="1" applyBorder="1" applyAlignment="1">
      <alignment horizontal="left" vertical="center" wrapText="1"/>
    </xf>
    <xf fontId="42" fillId="0" borderId="129" numFmtId="0" xfId="2" applyFont="1" applyBorder="1" applyAlignment="1">
      <alignment horizontal="left" vertical="center" wrapText="1"/>
    </xf>
    <xf fontId="42" fillId="0" borderId="130" numFmtId="0" xfId="2" applyFont="1" applyBorder="1" applyAlignment="1">
      <alignment horizontal="center" vertical="distributed"/>
    </xf>
    <xf fontId="17" fillId="0" borderId="110" numFmtId="0" xfId="0" applyFont="1" applyBorder="1" applyAlignment="1">
      <alignment horizontal="center" vertical="center"/>
    </xf>
    <xf fontId="17" fillId="0" borderId="111" numFmtId="0" xfId="0" applyFont="1" applyBorder="1" applyAlignment="1">
      <alignment horizontal="center" vertical="center"/>
    </xf>
    <xf fontId="35" fillId="0" borderId="83" numFmtId="1" xfId="2" applyNumberFormat="1" applyFont="1" applyBorder="1" applyAlignment="1">
      <alignment horizontal="center" vertical="center"/>
    </xf>
    <xf fontId="35" fillId="0" borderId="69" numFmtId="1" xfId="2" applyNumberFormat="1" applyFont="1" applyBorder="1" applyAlignment="1">
      <alignment horizontal="center" vertical="center"/>
    </xf>
    <xf fontId="42" fillId="0" borderId="123" numFmtId="0" xfId="2" applyFont="1" applyBorder="1" applyAlignment="1">
      <alignment vertical="center" wrapText="1"/>
    </xf>
    <xf fontId="42" fillId="0" borderId="124" numFmtId="0" xfId="2" applyFont="1" applyBorder="1" applyAlignment="1">
      <alignment vertical="center" wrapText="1"/>
    </xf>
    <xf fontId="42" fillId="0" borderId="125" numFmtId="0" xfId="2" applyFont="1" applyBorder="1" applyAlignment="1">
      <alignment vertical="center" wrapText="1"/>
    </xf>
    <xf fontId="42" fillId="0" borderId="126" numFmtId="0" xfId="2" applyFont="1" applyBorder="1" applyAlignment="1">
      <alignment vertical="center" wrapText="1"/>
    </xf>
    <xf fontId="42" fillId="0" borderId="131" numFmtId="0" xfId="2" applyFont="1" applyBorder="1" applyAlignment="1">
      <alignment horizontal="left" vertical="center" wrapText="1"/>
    </xf>
    <xf fontId="42" fillId="0" borderId="132" numFmtId="0" xfId="2" applyFont="1" applyBorder="1" applyAlignment="1">
      <alignment horizontal="left" vertical="center" wrapText="1"/>
    </xf>
    <xf fontId="42" fillId="0" borderId="133" numFmtId="0" xfId="2" applyFont="1" applyBorder="1" applyAlignment="1">
      <alignment horizontal="center" vertical="distributed"/>
    </xf>
    <xf fontId="17" fillId="0" borderId="73" numFmtId="0" xfId="0" applyFont="1" applyBorder="1" applyAlignment="1">
      <alignment horizontal="center" vertical="center"/>
    </xf>
    <xf fontId="35" fillId="0" borderId="134" numFmtId="1" xfId="2" applyNumberFormat="1" applyFont="1" applyBorder="1" applyAlignment="1">
      <alignment horizontal="center" vertical="center"/>
    </xf>
    <xf fontId="35" fillId="0" borderId="135" numFmtId="1" xfId="2" applyNumberFormat="1" applyFont="1" applyBorder="1" applyAlignment="1">
      <alignment horizontal="center" vertical="center"/>
    </xf>
    <xf fontId="47" fillId="0" borderId="0" numFmtId="0" xfId="0" applyFont="1" applyAlignment="1">
      <alignment horizontal="left" vertical="center"/>
    </xf>
    <xf fontId="5" fillId="0" borderId="0" numFmtId="1" xfId="0" applyNumberFormat="1" applyFont="1" applyAlignment="1">
      <alignment horizontal="left" vertical="center"/>
    </xf>
    <xf fontId="48" fillId="2" borderId="42" numFmtId="0" xfId="0" applyFont="1" applyFill="1" applyBorder="1" applyAlignment="1">
      <alignment horizontal="center" vertical="center"/>
    </xf>
    <xf fontId="48" fillId="2" borderId="43" numFmtId="0" xfId="0" applyFont="1" applyFill="1" applyBorder="1" applyAlignment="1">
      <alignment horizontal="center" vertical="center"/>
    </xf>
    <xf fontId="48" fillId="2" borderId="43" numFmtId="0" xfId="0" applyFont="1" applyFill="1" applyBorder="1" applyAlignment="1">
      <alignment vertical="center"/>
    </xf>
    <xf fontId="48" fillId="2" borderId="45" numFmtId="0" xfId="0" applyFont="1" applyFill="1" applyBorder="1" applyAlignment="1">
      <alignment vertical="center"/>
    </xf>
    <xf fontId="11" fillId="2" borderId="76" numFmtId="0" xfId="0" applyFont="1" applyFill="1" applyBorder="1" applyAlignment="1">
      <alignment horizontal="center" shrinkToFit="1" vertical="center" wrapText="1"/>
    </xf>
    <xf fontId="11" fillId="2" borderId="112" numFmtId="0" xfId="0" applyFont="1" applyFill="1" applyBorder="1" applyAlignment="1">
      <alignment horizontal="center" shrinkToFit="1" vertical="center" wrapText="1"/>
    </xf>
    <xf fontId="3" fillId="2" borderId="60" numFmtId="0" xfId="0" applyFont="1" applyFill="1" applyBorder="1" applyAlignment="1">
      <alignment horizontal="center" shrinkToFit="1" vertical="center" wrapText="1"/>
    </xf>
    <xf fontId="3" fillId="2" borderId="76" numFmtId="0" xfId="0" applyFont="1" applyFill="1" applyBorder="1" applyAlignment="1">
      <alignment horizontal="center" shrinkToFit="1" vertical="center" wrapText="1"/>
    </xf>
    <xf fontId="3" fillId="2" borderId="61" numFmtId="0" xfId="0" applyFont="1" applyFill="1" applyBorder="1" applyAlignment="1">
      <alignment horizontal="center" shrinkToFit="1" vertical="center" wrapText="1"/>
    </xf>
    <xf fontId="11" fillId="2" borderId="136" numFmtId="0" xfId="0" applyFont="1" applyFill="1" applyBorder="1" applyAlignment="1">
      <alignment horizontal="center" shrinkToFit="1" vertical="center" wrapText="1"/>
    </xf>
    <xf fontId="11" fillId="2" borderId="137" numFmtId="0" xfId="0" applyFont="1" applyFill="1" applyBorder="1" applyAlignment="1">
      <alignment horizontal="center" shrinkToFit="1" vertical="center" wrapText="1"/>
    </xf>
    <xf fontId="11" fillId="2" borderId="138" numFmtId="0" xfId="0" applyFont="1" applyFill="1" applyBorder="1" applyAlignment="1">
      <alignment horizontal="center" shrinkToFit="1" vertical="center" wrapText="1"/>
    </xf>
    <xf fontId="3" fillId="2" borderId="139" numFmtId="0" xfId="0" applyFont="1" applyFill="1" applyBorder="1" applyAlignment="1">
      <alignment horizontal="center" shrinkToFit="1" vertical="center" wrapText="1"/>
    </xf>
    <xf fontId="3" fillId="2" borderId="0" numFmtId="0" xfId="0" applyFont="1" applyFill="1" applyAlignment="1">
      <alignment horizontal="center" shrinkToFit="1" vertical="center" wrapText="1"/>
    </xf>
    <xf fontId="3" fillId="2" borderId="140" numFmtId="0" xfId="0" applyFont="1" applyFill="1" applyBorder="1" applyAlignment="1">
      <alignment horizontal="center" shrinkToFit="1" vertical="center" wrapText="1"/>
    </xf>
    <xf fontId="17" fillId="0" borderId="0" numFmtId="0" xfId="0" applyFont="1" applyAlignment="1">
      <alignment vertical="center"/>
    </xf>
    <xf fontId="35" fillId="0" borderId="141" numFmtId="0" xfId="0" applyFont="1" applyBorder="1" applyAlignment="1">
      <alignment horizontal="left" vertical="center"/>
    </xf>
    <xf fontId="49" fillId="0" borderId="142" numFmtId="0" xfId="0" applyFont="1" applyBorder="1" applyAlignment="1">
      <alignment horizontal="left" vertical="center"/>
    </xf>
    <xf fontId="50" fillId="0" borderId="142" numFmtId="0" xfId="0" applyFont="1" applyBorder="1" applyAlignment="1">
      <alignment vertical="center"/>
    </xf>
    <xf fontId="50" fillId="0" borderId="143" numFmtId="0" xfId="0" applyFont="1" applyBorder="1" applyAlignment="1">
      <alignment vertical="center"/>
    </xf>
    <xf fontId="41" fillId="0" borderId="144" numFmtId="0" xfId="0" applyFont="1" applyBorder="1" applyAlignment="1">
      <alignment horizontal="center" vertical="center"/>
    </xf>
    <xf fontId="41" fillId="0" borderId="142" numFmtId="0" xfId="0" applyFont="1" applyBorder="1" applyAlignment="1">
      <alignment horizontal="center" vertical="center"/>
    </xf>
    <xf fontId="41" fillId="0" borderId="145" numFmtId="0" xfId="0" applyFont="1" applyBorder="1" applyAlignment="1">
      <alignment horizontal="center" vertical="center"/>
    </xf>
    <xf fontId="51" fillId="0" borderId="0" numFmtId="0" xfId="0" applyFont="1" applyAlignment="1">
      <alignment vertical="center"/>
    </xf>
    <xf fontId="35" fillId="0" borderId="146" numFmtId="0" xfId="0" applyFont="1" applyBorder="1" applyAlignment="1">
      <alignment horizontal="left" vertical="center"/>
    </xf>
    <xf fontId="49" fillId="0" borderId="147" numFmtId="0" xfId="0" applyFont="1" applyBorder="1" applyAlignment="1">
      <alignment horizontal="left" vertical="center"/>
    </xf>
    <xf fontId="50" fillId="0" borderId="147" numFmtId="0" xfId="0" applyFont="1" applyBorder="1" applyAlignment="1">
      <alignment vertical="center"/>
    </xf>
    <xf fontId="50" fillId="0" borderId="148" numFmtId="0" xfId="0" applyFont="1" applyBorder="1" applyAlignment="1">
      <alignment vertical="center"/>
    </xf>
    <xf fontId="35" fillId="13" borderId="141" numFmtId="0" xfId="0" applyFont="1" applyFill="1" applyBorder="1" applyAlignment="1">
      <alignment horizontal="left" vertical="center"/>
    </xf>
    <xf fontId="49" fillId="13" borderId="142" numFmtId="0" xfId="0" applyFont="1" applyFill="1" applyBorder="1" applyAlignment="1">
      <alignment horizontal="left" vertical="center"/>
    </xf>
    <xf fontId="49" fillId="13" borderId="143" numFmtId="0" xfId="0" applyFont="1" applyFill="1" applyBorder="1" applyAlignment="1">
      <alignment horizontal="left" vertical="center"/>
    </xf>
    <xf fontId="52" fillId="13" borderId="144" numFmtId="0" xfId="0" applyFont="1" applyFill="1" applyBorder="1" applyAlignment="1">
      <alignment horizontal="center" vertical="center"/>
    </xf>
    <xf fontId="52" fillId="13" borderId="142" numFmtId="0" xfId="0" applyFont="1" applyFill="1" applyBorder="1" applyAlignment="1">
      <alignment horizontal="center" vertical="center"/>
    </xf>
    <xf fontId="52" fillId="13" borderId="145" numFmtId="0" xfId="0" applyFont="1" applyFill="1" applyBorder="1" applyAlignment="1">
      <alignment horizontal="center" vertical="center"/>
    </xf>
    <xf fontId="35" fillId="13" borderId="149" numFmtId="0" xfId="0" applyFont="1" applyFill="1" applyBorder="1" applyAlignment="1">
      <alignment horizontal="left" vertical="center"/>
    </xf>
    <xf fontId="49" fillId="13" borderId="150" numFmtId="0" xfId="0" applyFont="1" applyFill="1" applyBorder="1" applyAlignment="1">
      <alignment horizontal="left" vertical="center"/>
    </xf>
    <xf fontId="49" fillId="13" borderId="151" numFmtId="0" xfId="0" applyFont="1" applyFill="1" applyBorder="1" applyAlignment="1">
      <alignment horizontal="left" vertical="center"/>
    </xf>
    <xf fontId="52" fillId="13" borderId="152" numFmtId="0" xfId="0" applyFont="1" applyFill="1" applyBorder="1" applyAlignment="1">
      <alignment horizontal="center" vertical="center"/>
    </xf>
    <xf fontId="52" fillId="13" borderId="150" numFmtId="0" xfId="0" applyFont="1" applyFill="1" applyBorder="1" applyAlignment="1">
      <alignment horizontal="center" vertical="center"/>
    </xf>
    <xf fontId="52" fillId="13" borderId="153" numFmtId="0" xfId="0" applyFont="1" applyFill="1" applyBorder="1" applyAlignment="1">
      <alignment horizontal="center" vertical="center"/>
    </xf>
    <xf fontId="15" fillId="0" borderId="5" numFmtId="0" xfId="0" applyFont="1" applyBorder="1" applyAlignment="1">
      <alignment horizontal="center" textRotation="72" vertical="center"/>
    </xf>
    <xf fontId="53" fillId="0" borderId="13" numFmtId="0" xfId="0" applyFont="1" applyBorder="1" applyAlignment="1">
      <alignment horizontal="center" vertical="center"/>
    </xf>
    <xf fontId="53" fillId="0" borderId="39" numFmtId="0" xfId="0" applyFont="1" applyBorder="1" applyAlignment="1">
      <alignment vertical="center"/>
    </xf>
    <xf fontId="30" fillId="0" borderId="11" numFmtId="0" xfId="0" applyFont="1" applyBorder="1" applyAlignment="1">
      <alignment vertical="center"/>
    </xf>
    <xf fontId="5" fillId="0" borderId="114" numFmtId="0" xfId="0" applyFont="1" applyBorder="1" applyAlignment="1">
      <alignment vertical="center"/>
    </xf>
    <xf fontId="15" fillId="0" borderId="110" numFmtId="1" xfId="0" applyNumberFormat="1" applyFont="1" applyBorder="1" applyAlignment="1">
      <alignment horizontal="center" vertical="center"/>
    </xf>
    <xf fontId="15" fillId="0" borderId="34" numFmtId="1" xfId="0" applyNumberFormat="1" applyFont="1" applyBorder="1" applyAlignment="1">
      <alignment horizontal="center" vertical="center"/>
    </xf>
    <xf fontId="15" fillId="0" borderId="69" numFmtId="1" xfId="0" applyNumberFormat="1" applyFont="1" applyBorder="1" applyAlignment="1">
      <alignment horizontal="center" vertical="center"/>
    </xf>
    <xf fontId="53" fillId="0" borderId="25" numFmtId="0" xfId="0" applyFont="1" applyBorder="1" applyAlignment="1">
      <alignment horizontal="center" vertical="center"/>
    </xf>
    <xf fontId="53" fillId="0" borderId="0" numFmtId="0" xfId="0" applyFont="1" applyAlignment="1">
      <alignment vertical="center"/>
    </xf>
    <xf fontId="30" fillId="0" borderId="110" numFmtId="0" xfId="0" applyFont="1" applyBorder="1" applyAlignment="1">
      <alignment vertical="center"/>
    </xf>
    <xf fontId="5" fillId="0" borderId="112" numFmtId="0" xfId="0" applyFont="1" applyBorder="1" applyAlignment="1">
      <alignment vertical="center"/>
    </xf>
    <xf fontId="15" fillId="0" borderId="16" numFmtId="0" xfId="0" applyFont="1" applyBorder="1" applyAlignment="1">
      <alignment horizontal="center" textRotation="72" vertical="center"/>
    </xf>
    <xf fontId="3" fillId="0" borderId="13" numFmtId="0" xfId="0" applyFont="1" applyBorder="1" applyAlignment="1">
      <alignment horizontal="justify" vertical="center"/>
    </xf>
    <xf fontId="17" fillId="0" borderId="110" numFmtId="0" xfId="0" applyFont="1" applyBorder="1" applyAlignment="1">
      <alignment vertical="center"/>
    </xf>
    <xf fontId="5" fillId="0" borderId="129" numFmtId="0" xfId="0" applyFont="1" applyBorder="1" applyAlignment="1">
      <alignment vertical="center"/>
    </xf>
    <xf fontId="15" fillId="0" borderId="60" numFmtId="1" xfId="0" applyNumberFormat="1" applyFont="1" applyBorder="1" applyAlignment="1">
      <alignment horizontal="center" vertical="center"/>
    </xf>
    <xf fontId="15" fillId="0" borderId="76" numFmtId="1" xfId="0" applyNumberFormat="1" applyFont="1" applyBorder="1" applyAlignment="1">
      <alignment horizontal="center" vertical="center"/>
    </xf>
    <xf fontId="15" fillId="0" borderId="61" numFmtId="1" xfId="0" applyNumberFormat="1" applyFont="1" applyBorder="1" applyAlignment="1">
      <alignment horizontal="center" vertical="center"/>
    </xf>
    <xf fontId="3" fillId="0" borderId="154" numFmtId="0" xfId="0" applyFont="1" applyBorder="1" applyAlignment="1">
      <alignment horizontal="left" vertical="center"/>
    </xf>
    <xf fontId="3" fillId="0" borderId="155" numFmtId="0" xfId="0" applyFont="1" applyBorder="1" applyAlignment="1">
      <alignment horizontal="left" vertical="center"/>
    </xf>
    <xf fontId="3" fillId="0" borderId="8" numFmtId="0" xfId="0" applyFont="1" applyBorder="1" applyAlignment="1">
      <alignment horizontal="left" vertical="center"/>
    </xf>
    <xf fontId="3" fillId="0" borderId="156" numFmtId="0" xfId="0" applyFont="1" applyBorder="1" applyAlignment="1">
      <alignment horizontal="left" vertical="center"/>
    </xf>
    <xf fontId="19" fillId="0" borderId="157" numFmtId="1" xfId="0" applyNumberFormat="1" applyFont="1" applyBorder="1" applyAlignment="1">
      <alignment horizontal="center" vertical="center"/>
    </xf>
    <xf fontId="19" fillId="0" borderId="155" numFmtId="1" xfId="0" applyNumberFormat="1" applyFont="1" applyBorder="1" applyAlignment="1">
      <alignment horizontal="center" vertical="center"/>
    </xf>
    <xf fontId="19" fillId="0" borderId="158" numFmtId="1" xfId="0" applyNumberFormat="1" applyFont="1" applyBorder="1" applyAlignment="1">
      <alignment horizontal="center" vertical="center"/>
    </xf>
    <xf fontId="15" fillId="0" borderId="12" numFmtId="0" xfId="0" applyFont="1" applyBorder="1" applyAlignment="1">
      <alignment horizontal="center" vertical="distributed"/>
    </xf>
    <xf fontId="15" fillId="0" borderId="47" numFmtId="0" xfId="0" applyFont="1" applyBorder="1" applyAlignment="1">
      <alignment horizontal="center" vertical="distributed"/>
    </xf>
    <xf fontId="30" fillId="0" borderId="159" numFmtId="0" xfId="0" applyFont="1" applyBorder="1" applyAlignment="1">
      <alignment vertical="center"/>
    </xf>
    <xf fontId="5" fillId="0" borderId="160" numFmtId="0" xfId="0" applyFont="1" applyBorder="1" applyAlignment="1">
      <alignment vertical="center"/>
    </xf>
    <xf fontId="5" fillId="0" borderId="161" numFmtId="0" xfId="0" applyFont="1" applyBorder="1" applyAlignment="1">
      <alignment vertical="center"/>
    </xf>
    <xf fontId="19" fillId="0" borderId="160" numFmtId="1" xfId="0" applyNumberFormat="1" applyFont="1" applyBorder="1" applyAlignment="1">
      <alignment horizontal="center" vertical="center"/>
    </xf>
    <xf fontId="19" fillId="0" borderId="162" numFmtId="1" xfId="0" applyNumberFormat="1" applyFont="1" applyBorder="1" applyAlignment="1">
      <alignment horizontal="center" vertical="center"/>
    </xf>
    <xf fontId="15" fillId="0" borderId="16" numFmtId="0" xfId="0" applyFont="1" applyBorder="1" applyAlignment="1">
      <alignment horizontal="center" vertical="distributed"/>
    </xf>
    <xf fontId="15" fillId="0" borderId="58" numFmtId="0" xfId="0" applyFont="1" applyBorder="1" applyAlignment="1">
      <alignment horizontal="center" vertical="distributed"/>
    </xf>
    <xf fontId="30" fillId="0" borderId="152" numFmtId="0" xfId="0" applyFont="1" applyBorder="1" applyAlignment="1">
      <alignment vertical="center"/>
    </xf>
    <xf fontId="5" fillId="0" borderId="150" numFmtId="0" xfId="0" applyFont="1" applyBorder="1" applyAlignment="1">
      <alignment vertical="center"/>
    </xf>
    <xf fontId="5" fillId="0" borderId="151" numFmtId="0" xfId="0" applyFont="1" applyBorder="1" applyAlignment="1">
      <alignment vertical="center"/>
    </xf>
    <xf fontId="19" fillId="0" borderId="150" numFmtId="1" xfId="0" applyNumberFormat="1" applyFont="1" applyBorder="1" applyAlignment="1">
      <alignment horizontal="center" vertical="center"/>
    </xf>
    <xf fontId="19" fillId="0" borderId="153" numFmtId="1" xfId="0" applyNumberFormat="1" applyFont="1" applyBorder="1" applyAlignment="1">
      <alignment horizontal="center" vertical="center"/>
    </xf>
    <xf fontId="48" fillId="2" borderId="10" numFmtId="0" xfId="0" applyFont="1" applyFill="1" applyBorder="1" applyAlignment="1">
      <alignment horizontal="center" vertical="center"/>
    </xf>
    <xf fontId="48" fillId="2" borderId="34" numFmtId="0" xfId="0" applyFont="1" applyFill="1" applyBorder="1" applyAlignment="1">
      <alignment horizontal="center" vertical="center"/>
    </xf>
    <xf fontId="48" fillId="2" borderId="76" numFmtId="0" xfId="0" applyFont="1" applyFill="1" applyBorder="1" applyAlignment="1">
      <alignment vertical="center"/>
    </xf>
    <xf fontId="48" fillId="2" borderId="61" numFmtId="0" xfId="0" applyFont="1" applyFill="1" applyBorder="1" applyAlignment="1">
      <alignment vertical="center"/>
    </xf>
    <xf fontId="21" fillId="3" borderId="12" numFmtId="0" xfId="0" applyFont="1" applyFill="1" applyBorder="1" applyAlignment="1">
      <alignment horizontal="center" vertical="center"/>
    </xf>
    <xf fontId="19" fillId="3" borderId="14" numFmtId="0" xfId="0" applyFont="1" applyFill="1" applyBorder="1" applyAlignment="1">
      <alignment vertical="center"/>
    </xf>
    <xf fontId="21" fillId="3" borderId="67" numFmtId="0" xfId="0" applyFont="1" applyFill="1" applyBorder="1" applyAlignment="1">
      <alignment vertical="center"/>
    </xf>
    <xf fontId="21" fillId="3" borderId="51" numFmtId="0" xfId="0" applyFont="1" applyFill="1" applyBorder="1" applyAlignment="1">
      <alignment vertical="center"/>
    </xf>
    <xf fontId="21" fillId="3" borderId="112" numFmtId="0" xfId="0" applyFont="1" applyFill="1" applyBorder="1" applyAlignment="1">
      <alignment horizontal="center" vertical="center"/>
    </xf>
    <xf fontId="15" fillId="3" borderId="14" numFmtId="1" xfId="0" applyNumberFormat="1" applyFont="1" applyFill="1" applyBorder="1" applyAlignment="1">
      <alignment horizontal="center" vertical="center"/>
    </xf>
    <xf fontId="15" fillId="3" borderId="67" numFmtId="1" xfId="0" applyNumberFormat="1" applyFont="1" applyFill="1" applyBorder="1" applyAlignment="1">
      <alignment horizontal="center" vertical="center"/>
    </xf>
    <xf fontId="15" fillId="3" borderId="15" numFmtId="1" xfId="0" applyNumberFormat="1" applyFont="1" applyFill="1" applyBorder="1" applyAlignment="1">
      <alignment horizontal="center" vertical="center"/>
    </xf>
    <xf fontId="21" fillId="3" borderId="5" numFmtId="0" xfId="0" applyFont="1" applyFill="1" applyBorder="1" applyAlignment="1">
      <alignment horizontal="center" vertical="center"/>
    </xf>
    <xf fontId="19" fillId="3" borderId="54" numFmtId="0" xfId="0" applyFont="1" applyFill="1" applyBorder="1" applyAlignment="1">
      <alignment vertical="center"/>
    </xf>
    <xf fontId="21" fillId="3" borderId="79" numFmtId="0" xfId="0" applyFont="1" applyFill="1" applyBorder="1" applyAlignment="1">
      <alignment vertical="center"/>
    </xf>
    <xf fontId="21" fillId="3" borderId="53" numFmtId="0" xfId="0" applyFont="1" applyFill="1" applyBorder="1" applyAlignment="1">
      <alignment vertical="center"/>
    </xf>
    <xf fontId="21" fillId="3" borderId="114" numFmtId="0" xfId="0" applyFont="1" applyFill="1" applyBorder="1" applyAlignment="1">
      <alignment horizontal="center" vertical="center"/>
    </xf>
    <xf fontId="15" fillId="3" borderId="54" numFmtId="1" xfId="0" applyNumberFormat="1" applyFont="1" applyFill="1" applyBorder="1" applyAlignment="1">
      <alignment horizontal="center" vertical="center"/>
    </xf>
    <xf fontId="15" fillId="3" borderId="79" numFmtId="1" xfId="0" applyNumberFormat="1" applyFont="1" applyFill="1" applyBorder="1" applyAlignment="1">
      <alignment horizontal="center" vertical="center"/>
    </xf>
    <xf fontId="15" fillId="3" borderId="55" numFmtId="1" xfId="0" applyNumberFormat="1" applyFont="1" applyFill="1" applyBorder="1" applyAlignment="1">
      <alignment horizontal="center" vertical="center"/>
    </xf>
    <xf fontId="21" fillId="3" borderId="16" numFmtId="0" xfId="0" applyFont="1" applyFill="1" applyBorder="1" applyAlignment="1">
      <alignment horizontal="center" vertical="center"/>
    </xf>
    <xf fontId="19" fillId="3" borderId="18" numFmtId="0" xfId="0" applyFont="1" applyFill="1" applyBorder="1" applyAlignment="1">
      <alignment vertical="center"/>
    </xf>
    <xf fontId="21" fillId="3" borderId="68" numFmtId="0" xfId="0" applyFont="1" applyFill="1" applyBorder="1" applyAlignment="1">
      <alignment vertical="center"/>
    </xf>
    <xf fontId="21" fillId="3" borderId="82" numFmtId="0" xfId="0" applyFont="1" applyFill="1" applyBorder="1" applyAlignment="1">
      <alignment vertical="center"/>
    </xf>
    <xf fontId="21" fillId="3" borderId="117" numFmtId="0" xfId="0" applyFont="1" applyFill="1" applyBorder="1" applyAlignment="1">
      <alignment horizontal="center" vertical="center"/>
    </xf>
    <xf fontId="15" fillId="3" borderId="49" numFmtId="1" xfId="0" applyNumberFormat="1" applyFont="1" applyFill="1" applyBorder="1" applyAlignment="1">
      <alignment horizontal="center" vertical="center"/>
    </xf>
    <xf fontId="15" fillId="3" borderId="6" numFmtId="1" xfId="0" applyNumberFormat="1" applyFont="1" applyFill="1" applyBorder="1" applyAlignment="1">
      <alignment horizontal="center" vertical="center"/>
    </xf>
    <xf fontId="15" fillId="3" borderId="7" numFmtId="1" xfId="0" applyNumberFormat="1" applyFont="1" applyFill="1" applyBorder="1" applyAlignment="1">
      <alignment horizontal="center" vertical="center"/>
    </xf>
    <xf fontId="17" fillId="3" borderId="12" numFmtId="0" xfId="0" applyFont="1" applyFill="1" applyBorder="1" applyAlignment="1">
      <alignment horizontal="center" vertical="center"/>
    </xf>
    <xf fontId="17" fillId="3" borderId="14" numFmtId="0" xfId="0" applyFont="1" applyFill="1" applyBorder="1" applyAlignment="1">
      <alignment vertical="center"/>
    </xf>
    <xf fontId="17" fillId="3" borderId="67" numFmtId="0" xfId="0" applyFont="1" applyFill="1" applyBorder="1" applyAlignment="1">
      <alignment vertical="center"/>
    </xf>
    <xf fontId="17" fillId="3" borderId="51" numFmtId="0" xfId="0" applyFont="1" applyFill="1" applyBorder="1" applyAlignment="1">
      <alignment vertical="center"/>
    </xf>
    <xf fontId="17" fillId="3" borderId="112" numFmtId="0" xfId="0" applyFont="1" applyFill="1" applyBorder="1" applyAlignment="1">
      <alignment horizontal="center" vertical="center"/>
    </xf>
    <xf fontId="18" fillId="3" borderId="14" numFmtId="0" xfId="0" applyFont="1" applyFill="1" applyBorder="1" applyAlignment="1">
      <alignment horizontal="center" vertical="center"/>
    </xf>
    <xf fontId="18" fillId="3" borderId="67" numFmtId="0" xfId="0" applyFont="1" applyFill="1" applyBorder="1" applyAlignment="1">
      <alignment horizontal="center" vertical="center"/>
    </xf>
    <xf fontId="18" fillId="3" borderId="15" numFmtId="0" xfId="0" applyFont="1" applyFill="1" applyBorder="1" applyAlignment="1">
      <alignment horizontal="center" vertical="center"/>
    </xf>
    <xf fontId="17" fillId="3" borderId="5" numFmtId="0" xfId="0" applyFont="1" applyFill="1" applyBorder="1" applyAlignment="1">
      <alignment horizontal="center" vertical="center"/>
    </xf>
    <xf fontId="17" fillId="3" borderId="54" numFmtId="0" xfId="0" applyFont="1" applyFill="1" applyBorder="1" applyAlignment="1">
      <alignment vertical="center"/>
    </xf>
    <xf fontId="17" fillId="3" borderId="79" numFmtId="0" xfId="0" applyFont="1" applyFill="1" applyBorder="1" applyAlignment="1">
      <alignment vertical="center"/>
    </xf>
    <xf fontId="17" fillId="3" borderId="53" numFmtId="0" xfId="0" applyFont="1" applyFill="1" applyBorder="1" applyAlignment="1">
      <alignment vertical="center"/>
    </xf>
    <xf fontId="17" fillId="3" borderId="114" numFmtId="0" xfId="0" applyFont="1" applyFill="1" applyBorder="1" applyAlignment="1">
      <alignment horizontal="center" vertical="center"/>
    </xf>
    <xf fontId="18" fillId="3" borderId="54" numFmtId="0" xfId="0" applyFont="1" applyFill="1" applyBorder="1" applyAlignment="1">
      <alignment horizontal="center" vertical="center"/>
    </xf>
    <xf fontId="18" fillId="3" borderId="79" numFmtId="0" xfId="0" applyFont="1" applyFill="1" applyBorder="1" applyAlignment="1">
      <alignment horizontal="center" vertical="center"/>
    </xf>
    <xf fontId="18" fillId="3" borderId="55" numFmtId="0" xfId="0" applyFont="1" applyFill="1" applyBorder="1" applyAlignment="1">
      <alignment horizontal="center" vertical="center"/>
    </xf>
    <xf fontId="17" fillId="3" borderId="16" numFmtId="0" xfId="0" applyFont="1" applyFill="1" applyBorder="1" applyAlignment="1">
      <alignment horizontal="center" vertical="center"/>
    </xf>
    <xf fontId="17" fillId="3" borderId="18" numFmtId="0" xfId="0" applyFont="1" applyFill="1" applyBorder="1" applyAlignment="1">
      <alignment vertical="center"/>
    </xf>
    <xf fontId="17" fillId="3" borderId="68" numFmtId="0" xfId="0" applyFont="1" applyFill="1" applyBorder="1" applyAlignment="1">
      <alignment vertical="center"/>
    </xf>
    <xf fontId="17" fillId="3" borderId="82" numFmtId="0" xfId="0" applyFont="1" applyFill="1" applyBorder="1" applyAlignment="1">
      <alignment vertical="center"/>
    </xf>
    <xf fontId="17" fillId="3" borderId="117" numFmtId="0" xfId="0" applyFont="1" applyFill="1" applyBorder="1" applyAlignment="1">
      <alignment horizontal="center" vertical="center"/>
    </xf>
    <xf fontId="18" fillId="3" borderId="18" numFmtId="0" xfId="0" applyFont="1" applyFill="1" applyBorder="1" applyAlignment="1">
      <alignment horizontal="center" vertical="center"/>
    </xf>
    <xf fontId="18" fillId="3" borderId="68" numFmtId="0" xfId="0" applyFont="1" applyFill="1" applyBorder="1" applyAlignment="1">
      <alignment horizontal="center" vertical="center"/>
    </xf>
    <xf fontId="18" fillId="3" borderId="59" numFmtId="0" xfId="0" applyFont="1" applyFill="1" applyBorder="1" applyAlignment="1">
      <alignment horizontal="center" vertical="center"/>
    </xf>
    <xf fontId="54" fillId="0" borderId="12" numFmtId="0" xfId="3" applyFont="1" applyBorder="1" applyAlignment="1">
      <alignment horizontal="center" vertical="center" wrapText="1"/>
    </xf>
    <xf fontId="54" fillId="0" borderId="76" numFmtId="0" xfId="3" applyFont="1" applyBorder="1" applyAlignment="1">
      <alignment horizontal="center" vertical="center" wrapText="1"/>
    </xf>
    <xf fontId="54" fillId="0" borderId="14" numFmtId="0" xfId="3" applyFont="1" applyBorder="1" applyAlignment="1">
      <alignment horizontal="left" vertical="center" wrapText="1"/>
    </xf>
    <xf fontId="54" fillId="0" borderId="67" numFmtId="0" xfId="3" applyFont="1" applyBorder="1" applyAlignment="1">
      <alignment horizontal="left" vertical="center" wrapText="1"/>
    </xf>
    <xf fontId="54" fillId="0" borderId="163" numFmtId="0" xfId="3" applyFont="1" applyBorder="1" applyAlignment="1">
      <alignment horizontal="left" vertical="center" wrapText="1"/>
    </xf>
    <xf fontId="18" fillId="3" borderId="14" numFmtId="1" xfId="0" applyNumberFormat="1" applyFont="1" applyFill="1" applyBorder="1" applyAlignment="1">
      <alignment horizontal="center" vertical="center"/>
    </xf>
    <xf fontId="18" fillId="3" borderId="67" numFmtId="1" xfId="0" applyNumberFormat="1" applyFont="1" applyFill="1" applyBorder="1" applyAlignment="1">
      <alignment horizontal="center" vertical="center"/>
    </xf>
    <xf fontId="18" fillId="3" borderId="15" numFmtId="1" xfId="0" applyNumberFormat="1" applyFont="1" applyFill="1" applyBorder="1" applyAlignment="1">
      <alignment horizontal="center" vertical="center"/>
    </xf>
    <xf fontId="54" fillId="0" borderId="5" numFmtId="0" xfId="3" applyFont="1" applyBorder="1" applyAlignment="1">
      <alignment horizontal="center" vertical="center" wrapText="1"/>
    </xf>
    <xf fontId="54" fillId="0" borderId="0" numFmtId="0" xfId="3" applyFont="1" applyAlignment="1">
      <alignment horizontal="center" vertical="center" wrapText="1"/>
    </xf>
    <xf fontId="54" fillId="0" borderId="54" numFmtId="0" xfId="3" applyFont="1" applyBorder="1" applyAlignment="1">
      <alignment horizontal="left" vertical="center" wrapText="1"/>
    </xf>
    <xf fontId="54" fillId="0" borderId="79" numFmtId="0" xfId="3" applyFont="1" applyBorder="1" applyAlignment="1">
      <alignment horizontal="left" vertical="center" wrapText="1"/>
    </xf>
    <xf fontId="54" fillId="0" borderId="164" numFmtId="0" xfId="3" applyFont="1" applyBorder="1" applyAlignment="1">
      <alignment horizontal="left" vertical="center" wrapText="1"/>
    </xf>
    <xf fontId="18" fillId="3" borderId="54" numFmtId="1" xfId="0" applyNumberFormat="1" applyFont="1" applyFill="1" applyBorder="1" applyAlignment="1">
      <alignment horizontal="center" vertical="center"/>
    </xf>
    <xf fontId="18" fillId="3" borderId="79" numFmtId="1" xfId="0" applyNumberFormat="1" applyFont="1" applyFill="1" applyBorder="1" applyAlignment="1">
      <alignment horizontal="center" vertical="center"/>
    </xf>
    <xf fontId="18" fillId="3" borderId="55" numFmtId="1" xfId="0" applyNumberFormat="1" applyFont="1" applyFill="1" applyBorder="1" applyAlignment="1">
      <alignment horizontal="center" vertical="center"/>
    </xf>
    <xf fontId="54" fillId="0" borderId="18" numFmtId="0" xfId="3" applyFont="1" applyBorder="1" applyAlignment="1">
      <alignment horizontal="left" vertical="center" wrapText="1"/>
    </xf>
    <xf fontId="54" fillId="0" borderId="68" numFmtId="0" xfId="3" applyFont="1" applyBorder="1" applyAlignment="1">
      <alignment horizontal="left" vertical="center" wrapText="1"/>
    </xf>
    <xf fontId="54" fillId="0" borderId="165" numFmtId="0" xfId="3" applyFont="1" applyBorder="1" applyAlignment="1">
      <alignment horizontal="left" vertical="center" wrapText="1"/>
    </xf>
    <xf fontId="18" fillId="3" borderId="18" numFmtId="1" xfId="0" applyNumberFormat="1" applyFont="1" applyFill="1" applyBorder="1" applyAlignment="1">
      <alignment horizontal="center" vertical="center"/>
    </xf>
    <xf fontId="18" fillId="3" borderId="68" numFmtId="1" xfId="0" applyNumberFormat="1" applyFont="1" applyFill="1" applyBorder="1" applyAlignment="1">
      <alignment horizontal="center" vertical="center"/>
    </xf>
    <xf fontId="18" fillId="3" borderId="59" numFmtId="1" xfId="0" applyNumberFormat="1" applyFont="1" applyFill="1" applyBorder="1" applyAlignment="1">
      <alignment horizontal="center" vertical="center"/>
    </xf>
    <xf fontId="42" fillId="0" borderId="83" numFmtId="0" xfId="3" applyFont="1" applyBorder="1" applyAlignment="1">
      <alignment horizontal="left" vertical="center" wrapText="1"/>
    </xf>
    <xf fontId="42" fillId="0" borderId="34" numFmtId="0" xfId="3" applyFont="1" applyBorder="1" applyAlignment="1">
      <alignment horizontal="left" vertical="center" wrapText="1"/>
    </xf>
    <xf fontId="54" fillId="0" borderId="129" numFmtId="0" xfId="3" applyFont="1" applyBorder="1" applyAlignment="1">
      <alignment horizontal="left" vertical="center" wrapText="1"/>
    </xf>
    <xf fontId="18" fillId="3" borderId="110" numFmtId="1" xfId="0" applyNumberFormat="1" applyFont="1" applyFill="1" applyBorder="1" applyAlignment="1">
      <alignment horizontal="center" vertical="center"/>
    </xf>
    <xf fontId="18" fillId="3" borderId="34" numFmtId="1" xfId="0" applyNumberFormat="1" applyFont="1" applyFill="1" applyBorder="1" applyAlignment="1">
      <alignment horizontal="center" vertical="center"/>
    </xf>
    <xf fontId="18" fillId="3" borderId="69" numFmtId="1" xfId="0" applyNumberFormat="1" applyFont="1" applyFill="1" applyBorder="1" applyAlignment="1">
      <alignment horizontal="center" vertical="center"/>
    </xf>
    <xf fontId="42" fillId="0" borderId="77" numFmtId="0" xfId="3" applyFont="1" applyBorder="1" applyAlignment="1">
      <alignment horizontal="left" vertical="center" wrapText="1"/>
    </xf>
    <xf fontId="42" fillId="0" borderId="67" numFmtId="0" xfId="3" applyFont="1" applyBorder="1" applyAlignment="1">
      <alignment horizontal="left" vertical="center" wrapText="1"/>
    </xf>
    <xf fontId="42" fillId="0" borderId="163" numFmtId="0" xfId="3" applyFont="1" applyBorder="1" applyAlignment="1">
      <alignment horizontal="left" vertical="center" wrapText="1"/>
    </xf>
    <xf fontId="18" fillId="3" borderId="14" numFmtId="2" xfId="0" applyNumberFormat="1" applyFont="1" applyFill="1" applyBorder="1" applyAlignment="1">
      <alignment horizontal="center" vertical="center"/>
    </xf>
    <xf fontId="18" fillId="3" borderId="67" numFmtId="2" xfId="0" applyNumberFormat="1" applyFont="1" applyFill="1" applyBorder="1" applyAlignment="1">
      <alignment horizontal="center" vertical="center"/>
    </xf>
    <xf fontId="18" fillId="3" borderId="15" numFmtId="2" xfId="0" applyNumberFormat="1" applyFont="1" applyFill="1" applyBorder="1" applyAlignment="1">
      <alignment horizontal="center" vertical="center"/>
    </xf>
    <xf fontId="42" fillId="0" borderId="80" numFmtId="0" xfId="3" applyFont="1" applyBorder="1" applyAlignment="1">
      <alignment horizontal="left" vertical="center" wrapText="1"/>
    </xf>
    <xf fontId="42" fillId="0" borderId="79" numFmtId="0" xfId="3" applyFont="1" applyBorder="1" applyAlignment="1">
      <alignment horizontal="left" vertical="center" wrapText="1"/>
    </xf>
    <xf fontId="42" fillId="0" borderId="164" numFmtId="0" xfId="3" applyFont="1" applyBorder="1" applyAlignment="1">
      <alignment horizontal="left" vertical="center" wrapText="1"/>
    </xf>
    <xf fontId="18" fillId="3" borderId="54" numFmtId="2" xfId="0" applyNumberFormat="1" applyFont="1" applyFill="1" applyBorder="1" applyAlignment="1">
      <alignment horizontal="center" vertical="center"/>
    </xf>
    <xf fontId="18" fillId="3" borderId="79" numFmtId="2" xfId="0" applyNumberFormat="1" applyFont="1" applyFill="1" applyBorder="1" applyAlignment="1">
      <alignment horizontal="center" vertical="center"/>
    </xf>
    <xf fontId="18" fillId="3" borderId="55" numFmtId="2" xfId="0" applyNumberFormat="1" applyFont="1" applyFill="1" applyBorder="1" applyAlignment="1">
      <alignment horizontal="center" vertical="center"/>
    </xf>
    <xf fontId="4" fillId="3" borderId="14" numFmtId="0" xfId="0" applyFont="1" applyFill="1" applyBorder="1" applyAlignment="1">
      <alignment vertical="center"/>
    </xf>
    <xf fontId="4" fillId="3" borderId="18" numFmtId="0" xfId="0" applyFont="1" applyFill="1" applyBorder="1" applyAlignment="1">
      <alignment vertical="center"/>
    </xf>
    <xf fontId="15" fillId="0" borderId="0" numFmtId="0" xfId="0" applyFont="1"/>
    <xf fontId="48" fillId="2" borderId="0" numFmtId="0" xfId="0" applyFont="1" applyFill="1" applyAlignment="1">
      <alignment vertical="center"/>
    </xf>
    <xf fontId="48" fillId="2" borderId="36" numFmtId="0" xfId="0" applyFont="1" applyFill="1" applyBorder="1" applyAlignment="1">
      <alignment vertical="center"/>
    </xf>
    <xf fontId="3" fillId="2" borderId="11" numFmtId="0" xfId="0" applyFont="1" applyFill="1" applyBorder="1" applyAlignment="1">
      <alignment horizontal="center" shrinkToFit="1" vertical="center" wrapText="1"/>
    </xf>
    <xf fontId="3" fillId="2" borderId="9" numFmtId="0" xfId="0" applyFont="1" applyFill="1" applyBorder="1" applyAlignment="1">
      <alignment horizontal="center" shrinkToFit="1" vertical="center" wrapText="1"/>
    </xf>
    <xf fontId="29" fillId="0" borderId="12" numFmtId="0" xfId="0" applyFont="1" applyBorder="1" applyAlignment="1">
      <alignment horizontal="center" vertical="center"/>
    </xf>
    <xf fontId="55" fillId="0" borderId="159" numFmtId="0" xfId="0" applyFont="1" applyBorder="1" applyAlignment="1">
      <alignment vertical="center"/>
    </xf>
    <xf fontId="29" fillId="0" borderId="160" numFmtId="0" xfId="0" applyFont="1" applyBorder="1" applyAlignment="1">
      <alignment vertical="center"/>
    </xf>
    <xf fontId="29" fillId="0" borderId="161" numFmtId="0" xfId="0" applyFont="1" applyBorder="1" applyAlignment="1">
      <alignment vertical="center"/>
    </xf>
    <xf fontId="56" fillId="0" borderId="159" numFmtId="0" xfId="0" applyFont="1" applyBorder="1" applyAlignment="1">
      <alignment horizontal="center" vertical="center"/>
    </xf>
    <xf fontId="56" fillId="0" borderId="160" numFmtId="0" xfId="0" applyFont="1" applyBorder="1" applyAlignment="1">
      <alignment horizontal="center" vertical="center"/>
    </xf>
    <xf fontId="56" fillId="0" borderId="162" numFmtId="0" xfId="0" applyFont="1" applyBorder="1" applyAlignment="1">
      <alignment horizontal="center" vertical="center"/>
    </xf>
    <xf fontId="29" fillId="0" borderId="5" numFmtId="0" xfId="0" applyFont="1" applyBorder="1" applyAlignment="1">
      <alignment horizontal="center" vertical="center"/>
    </xf>
    <xf fontId="55" fillId="0" borderId="144" numFmtId="0" xfId="0" applyFont="1" applyBorder="1" applyAlignment="1">
      <alignment vertical="center"/>
    </xf>
    <xf fontId="29" fillId="0" borderId="142" numFmtId="0" xfId="0" applyFont="1" applyBorder="1" applyAlignment="1">
      <alignment vertical="center"/>
    </xf>
    <xf fontId="29" fillId="0" borderId="143" numFmtId="0" xfId="0" applyFont="1" applyBorder="1" applyAlignment="1">
      <alignment vertical="center"/>
    </xf>
    <xf fontId="57" fillId="0" borderId="144" numFmtId="0" xfId="0" applyFont="1" applyBorder="1" applyAlignment="1">
      <alignment horizontal="center" vertical="center"/>
    </xf>
    <xf fontId="57" fillId="0" borderId="142" numFmtId="0" xfId="0" applyFont="1" applyBorder="1" applyAlignment="1">
      <alignment horizontal="center" vertical="center"/>
    </xf>
    <xf fontId="57" fillId="0" borderId="145" numFmtId="0" xfId="0" applyFont="1" applyBorder="1" applyAlignment="1">
      <alignment horizontal="center" vertical="center"/>
    </xf>
    <xf fontId="29" fillId="0" borderId="16" numFmtId="0" xfId="0" applyFont="1" applyBorder="1" applyAlignment="1">
      <alignment horizontal="center" vertical="center"/>
    </xf>
    <xf fontId="58" fillId="3" borderId="166" numFmtId="0" xfId="0" applyFont="1" applyFill="1" applyBorder="1" applyAlignment="1">
      <alignment vertical="center"/>
    </xf>
    <xf fontId="5" fillId="3" borderId="147" numFmtId="0" xfId="0" applyFont="1" applyFill="1" applyBorder="1" applyAlignment="1">
      <alignment vertical="center"/>
    </xf>
    <xf fontId="5" fillId="3" borderId="148" numFmtId="0" xfId="0" applyFont="1" applyFill="1" applyBorder="1" applyAlignment="1">
      <alignment vertical="center"/>
    </xf>
    <xf fontId="57" fillId="0" borderId="152" numFmtId="0" xfId="0" applyFont="1" applyBorder="1" applyAlignment="1">
      <alignment horizontal="center" vertical="center"/>
    </xf>
    <xf fontId="57" fillId="0" borderId="150" numFmtId="0" xfId="0" applyFont="1" applyBorder="1" applyAlignment="1">
      <alignment horizontal="center" vertical="center"/>
    </xf>
    <xf fontId="57" fillId="0" borderId="153" numFmtId="0" xfId="0" applyFont="1" applyBorder="1" applyAlignment="1">
      <alignment horizontal="center" vertical="center"/>
    </xf>
    <xf fontId="5" fillId="3" borderId="12" numFmtId="0" xfId="0" applyFont="1" applyFill="1" applyBorder="1" applyAlignment="1">
      <alignment horizontal="center" vertical="center"/>
    </xf>
    <xf fontId="19" fillId="3" borderId="159" numFmtId="0" xfId="0" applyFont="1" applyFill="1" applyBorder="1" applyAlignment="1">
      <alignment vertical="center"/>
    </xf>
    <xf fontId="5" fillId="3" borderId="160" numFmtId="0" xfId="0" applyFont="1" applyFill="1" applyBorder="1" applyAlignment="1">
      <alignment vertical="center"/>
    </xf>
    <xf fontId="5" fillId="3" borderId="161" numFmtId="0" xfId="0" applyFont="1" applyFill="1" applyBorder="1" applyAlignment="1">
      <alignment vertical="center"/>
    </xf>
    <xf fontId="5" fillId="3" borderId="5" numFmtId="0" xfId="0" applyFont="1" applyFill="1" applyBorder="1" applyAlignment="1">
      <alignment horizontal="center" vertical="center"/>
    </xf>
    <xf fontId="19" fillId="3" borderId="144" numFmtId="0" xfId="0" applyFont="1" applyFill="1" applyBorder="1" applyAlignment="1">
      <alignment vertical="center"/>
    </xf>
    <xf fontId="5" fillId="3" borderId="142" numFmtId="0" xfId="0" applyFont="1" applyFill="1" applyBorder="1" applyAlignment="1">
      <alignment vertical="center"/>
    </xf>
    <xf fontId="5" fillId="3" borderId="143" numFmtId="0" xfId="0" applyFont="1" applyFill="1" applyBorder="1" applyAlignment="1">
      <alignment vertical="center"/>
    </xf>
    <xf fontId="5" fillId="3" borderId="16" numFmtId="0" xfId="0" applyFont="1" applyFill="1" applyBorder="1" applyAlignment="1">
      <alignment horizontal="center" vertical="center"/>
    </xf>
    <xf fontId="19" fillId="3" borderId="167" numFmtId="0" xfId="0" applyFont="1" applyFill="1" applyBorder="1" applyAlignment="1">
      <alignment vertical="center"/>
    </xf>
    <xf fontId="5" fillId="3" borderId="168" numFmtId="0" xfId="0" applyFont="1" applyFill="1" applyBorder="1" applyAlignment="1">
      <alignment vertical="center"/>
    </xf>
    <xf fontId="5" fillId="3" borderId="169" numFmtId="0" xfId="0" applyFont="1" applyFill="1" applyBorder="1" applyAlignment="1">
      <alignment vertical="center"/>
    </xf>
    <xf fontId="57" fillId="0" borderId="166" numFmtId="0" xfId="0" applyFont="1" applyBorder="1" applyAlignment="1">
      <alignment horizontal="center" vertical="center"/>
    </xf>
    <xf fontId="57" fillId="0" borderId="147" numFmtId="0" xfId="0" applyFont="1" applyBorder="1" applyAlignment="1">
      <alignment horizontal="center" vertical="center"/>
    </xf>
    <xf fontId="57" fillId="0" borderId="170" numFmtId="0" xfId="0" applyFont="1" applyBorder="1" applyAlignment="1">
      <alignment horizontal="center" vertical="center"/>
    </xf>
    <xf fontId="42" fillId="0" borderId="12" numFmtId="0" xfId="0" applyFont="1" applyBorder="1" applyAlignment="1">
      <alignment horizontal="center" vertical="center"/>
    </xf>
    <xf fontId="42" fillId="0" borderId="160" numFmtId="0" xfId="0" applyFont="1" applyBorder="1" applyAlignment="1">
      <alignment vertical="center"/>
    </xf>
    <xf fontId="42" fillId="0" borderId="161" numFmtId="0" xfId="0" applyFont="1" applyBorder="1" applyAlignment="1">
      <alignment vertical="center"/>
    </xf>
    <xf fontId="42" fillId="0" borderId="5" numFmtId="0" xfId="0" applyFont="1" applyBorder="1" applyAlignment="1">
      <alignment horizontal="center" vertical="center"/>
    </xf>
    <xf fontId="58" fillId="3" borderId="152" numFmtId="0" xfId="0" applyFont="1" applyFill="1" applyBorder="1" applyAlignment="1">
      <alignment vertical="center"/>
    </xf>
    <xf fontId="4" fillId="3" borderId="60" numFmtId="0" xfId="0" applyFont="1" applyFill="1" applyBorder="1" applyAlignment="1">
      <alignment vertical="center"/>
    </xf>
    <xf fontId="59" fillId="0" borderId="159" numFmtId="9" xfId="0" applyNumberFormat="1" applyFont="1" applyBorder="1" applyAlignment="1">
      <alignment horizontal="center" vertical="center"/>
    </xf>
    <xf fontId="59" fillId="0" borderId="160" numFmtId="9" xfId="0" applyNumberFormat="1" applyFont="1" applyBorder="1" applyAlignment="1">
      <alignment horizontal="center" vertical="center"/>
    </xf>
    <xf fontId="59" fillId="0" borderId="162" numFmtId="9" xfId="0" applyNumberFormat="1" applyFont="1" applyBorder="1" applyAlignment="1">
      <alignment horizontal="center" vertical="center"/>
    </xf>
    <xf fontId="4" fillId="3" borderId="144" numFmtId="0" xfId="0" applyFont="1" applyFill="1" applyBorder="1" applyAlignment="1">
      <alignment vertical="center"/>
    </xf>
    <xf fontId="59" fillId="0" borderId="144" numFmtId="9" xfId="0" applyNumberFormat="1" applyFont="1" applyBorder="1" applyAlignment="1">
      <alignment horizontal="center" vertical="center"/>
    </xf>
    <xf fontId="59" fillId="0" borderId="142" numFmtId="9" xfId="0" applyNumberFormat="1" applyFont="1" applyBorder="1" applyAlignment="1">
      <alignment horizontal="center" vertical="center"/>
    </xf>
    <xf fontId="59" fillId="0" borderId="145" numFmtId="9" xfId="0" applyNumberFormat="1" applyFont="1" applyBorder="1" applyAlignment="1">
      <alignment horizontal="center" vertical="center"/>
    </xf>
    <xf fontId="59" fillId="0" borderId="144" numFmtId="0" xfId="0" applyFont="1" applyBorder="1" applyAlignment="1">
      <alignment horizontal="center" vertical="center"/>
    </xf>
    <xf fontId="59" fillId="0" borderId="142" numFmtId="0" xfId="0" applyFont="1" applyBorder="1" applyAlignment="1">
      <alignment horizontal="center" vertical="center"/>
    </xf>
    <xf fontId="59" fillId="0" borderId="145" numFmtId="0" xfId="0" applyFont="1" applyBorder="1" applyAlignment="1">
      <alignment horizontal="center" vertical="center"/>
    </xf>
    <xf fontId="42" fillId="0" borderId="16" numFmtId="0" xfId="0" applyFont="1" applyBorder="1" applyAlignment="1">
      <alignment horizontal="center" vertical="center"/>
    </xf>
    <xf fontId="4" fillId="3" borderId="152" numFmtId="0" xfId="0" applyFont="1" applyFill="1" applyBorder="1" applyAlignment="1">
      <alignment vertical="center"/>
    </xf>
    <xf fontId="59" fillId="0" borderId="166" numFmtId="0" xfId="0" applyFont="1" applyBorder="1" applyAlignment="1">
      <alignment horizontal="center" vertical="center"/>
    </xf>
    <xf fontId="59" fillId="0" borderId="147" numFmtId="0" xfId="0" applyFont="1" applyBorder="1" applyAlignment="1">
      <alignment horizontal="center" vertical="center"/>
    </xf>
    <xf fontId="59" fillId="0" borderId="170" numFmtId="0" xfId="0" applyFont="1" applyBorder="1" applyAlignment="1">
      <alignment horizontal="center" vertical="center"/>
    </xf>
    <xf fontId="42" fillId="0" borderId="12" numFmtId="0" xfId="0" applyFont="1" applyBorder="1" applyAlignment="1">
      <alignment shrinkToFit="1" vertical="center"/>
    </xf>
    <xf fontId="42" fillId="0" borderId="159" numFmtId="0" xfId="0" applyFont="1" applyBorder="1" applyAlignment="1">
      <alignment horizontal="left" shrinkToFit="1" vertical="justify"/>
    </xf>
    <xf fontId="42" fillId="0" borderId="160" numFmtId="0" xfId="0" applyFont="1" applyBorder="1" applyAlignment="1">
      <alignment horizontal="left" shrinkToFit="1" vertical="justify"/>
    </xf>
    <xf fontId="42" fillId="0" borderId="171" numFmtId="0" xfId="0" applyFont="1" applyBorder="1" applyAlignment="1">
      <alignment horizontal="left" shrinkToFit="1" vertical="justify"/>
    </xf>
    <xf fontId="42" fillId="0" borderId="112" numFmtId="0" xfId="0" applyFont="1" applyBorder="1" applyAlignment="1">
      <alignment horizontal="center" shrinkToFit="1" vertical="justify"/>
    </xf>
    <xf fontId="52" fillId="0" borderId="159" numFmtId="0" xfId="0" applyFont="1" applyBorder="1" applyAlignment="1">
      <alignment horizontal="center" vertical="center"/>
    </xf>
    <xf fontId="52" fillId="0" borderId="160" numFmtId="0" xfId="0" applyFont="1" applyBorder="1" applyAlignment="1">
      <alignment horizontal="center" vertical="center"/>
    </xf>
    <xf fontId="52" fillId="0" borderId="162" numFmtId="0" xfId="0" applyFont="1" applyBorder="1" applyAlignment="1">
      <alignment horizontal="center" vertical="center"/>
    </xf>
    <xf fontId="42" fillId="0" borderId="16" numFmtId="0" xfId="0" applyFont="1" applyBorder="1" applyAlignment="1">
      <alignment shrinkToFit="1" vertical="center"/>
    </xf>
    <xf fontId="42" fillId="0" borderId="152" numFmtId="0" xfId="0" applyFont="1" applyBorder="1" applyAlignment="1">
      <alignment horizontal="left" vertical="distributed"/>
    </xf>
    <xf fontId="42" fillId="0" borderId="150" numFmtId="0" xfId="0" applyFont="1" applyBorder="1" applyAlignment="1">
      <alignment horizontal="left" vertical="distributed"/>
    </xf>
    <xf fontId="42" fillId="0" borderId="172" numFmtId="0" xfId="0" applyFont="1" applyBorder="1" applyAlignment="1">
      <alignment horizontal="left" vertical="distributed"/>
    </xf>
    <xf fontId="42" fillId="0" borderId="117" numFmtId="0" xfId="0" applyFont="1" applyBorder="1" applyAlignment="1">
      <alignment horizontal="center" shrinkToFit="1" vertical="justify"/>
    </xf>
    <xf fontId="52" fillId="0" borderId="152" numFmtId="0" xfId="0" applyFont="1" applyBorder="1" applyAlignment="1">
      <alignment horizontal="center" vertical="center"/>
    </xf>
    <xf fontId="52" fillId="0" borderId="150" numFmtId="0" xfId="0" applyFont="1" applyBorder="1" applyAlignment="1">
      <alignment horizontal="center" vertical="center"/>
    </xf>
    <xf fontId="52" fillId="0" borderId="153" numFmtId="0" xfId="0" applyFont="1" applyBorder="1" applyAlignment="1">
      <alignment horizontal="center" vertical="center"/>
    </xf>
    <xf fontId="42" fillId="0" borderId="50" numFmtId="0" xfId="0" applyFont="1" applyBorder="1" applyAlignment="1">
      <alignment horizontal="center" shrinkToFit="1" vertical="center"/>
    </xf>
    <xf fontId="42" fillId="0" borderId="51" numFmtId="0" xfId="0" applyFont="1" applyBorder="1" applyAlignment="1">
      <alignment horizontal="center" shrinkToFit="1" vertical="center"/>
    </xf>
    <xf fontId="35" fillId="0" borderId="14" numFmtId="0" xfId="0" applyFont="1" applyBorder="1" applyAlignment="1">
      <alignment horizontal="left" shrinkToFit="1" vertical="center"/>
    </xf>
    <xf fontId="35" fillId="0" borderId="67" numFmtId="0" xfId="0" applyFont="1" applyBorder="1" applyAlignment="1">
      <alignment horizontal="left" shrinkToFit="1" vertical="center"/>
    </xf>
    <xf fontId="35" fillId="0" borderId="163" numFmtId="0" xfId="0" applyFont="1" applyBorder="1" applyAlignment="1">
      <alignment horizontal="left" shrinkToFit="1" vertical="center"/>
    </xf>
    <xf fontId="59" fillId="0" borderId="14" numFmtId="0" xfId="0" applyFont="1" applyBorder="1" applyAlignment="1">
      <alignment horizontal="center" vertical="center"/>
    </xf>
    <xf fontId="59" fillId="0" borderId="67" numFmtId="0" xfId="0" applyFont="1" applyBorder="1" applyAlignment="1">
      <alignment horizontal="center" vertical="center"/>
    </xf>
    <xf fontId="59" fillId="0" borderId="15" numFmtId="0" xfId="0" applyFont="1" applyBorder="1" applyAlignment="1">
      <alignment horizontal="center" vertical="center"/>
    </xf>
    <xf fontId="42" fillId="0" borderId="52" numFmtId="0" xfId="0" applyFont="1" applyBorder="1" applyAlignment="1">
      <alignment horizontal="center" shrinkToFit="1" vertical="center"/>
    </xf>
    <xf fontId="42" fillId="0" borderId="53" numFmtId="0" xfId="0" applyFont="1" applyBorder="1" applyAlignment="1">
      <alignment horizontal="center" shrinkToFit="1" vertical="center"/>
    </xf>
    <xf fontId="35" fillId="0" borderId="54" numFmtId="0" xfId="0" applyFont="1" applyBorder="1" applyAlignment="1">
      <alignment horizontal="left" shrinkToFit="1" vertical="justify"/>
    </xf>
    <xf fontId="35" fillId="0" borderId="79" numFmtId="0" xfId="0" applyFont="1" applyBorder="1" applyAlignment="1">
      <alignment horizontal="left" shrinkToFit="1" vertical="justify"/>
    </xf>
    <xf fontId="35" fillId="0" borderId="164" numFmtId="0" xfId="0" applyFont="1" applyBorder="1" applyAlignment="1">
      <alignment horizontal="left" shrinkToFit="1" vertical="justify"/>
    </xf>
    <xf fontId="57" fillId="0" borderId="54" numFmtId="0" xfId="0" applyFont="1" applyBorder="1" applyAlignment="1">
      <alignment horizontal="center" vertical="center"/>
    </xf>
    <xf fontId="57" fillId="0" borderId="79" numFmtId="0" xfId="0" applyFont="1" applyBorder="1" applyAlignment="1">
      <alignment horizontal="center" vertical="center"/>
    </xf>
    <xf fontId="57" fillId="0" borderId="55" numFmtId="0" xfId="0" applyFont="1" applyBorder="1" applyAlignment="1">
      <alignment horizontal="center" vertical="center"/>
    </xf>
    <xf fontId="42" fillId="0" borderId="173" numFmtId="0" xfId="0" applyFont="1" applyBorder="1" applyAlignment="1">
      <alignment horizontal="center" shrinkToFit="1" vertical="center"/>
    </xf>
    <xf fontId="42" fillId="0" borderId="72" numFmtId="0" xfId="0" applyFont="1" applyBorder="1" applyAlignment="1">
      <alignment horizontal="center" shrinkToFit="1" vertical="center"/>
    </xf>
    <xf fontId="35" fillId="0" borderId="71" numFmtId="0" xfId="0" applyFont="1" applyBorder="1" applyAlignment="1">
      <alignment horizontal="left" shrinkToFit="1" vertical="justify"/>
    </xf>
    <xf fontId="35" fillId="0" borderId="174" numFmtId="0" xfId="0" applyFont="1" applyBorder="1" applyAlignment="1">
      <alignment horizontal="left" shrinkToFit="1" vertical="justify"/>
    </xf>
    <xf fontId="35" fillId="0" borderId="175" numFmtId="0" xfId="0" applyFont="1" applyBorder="1" applyAlignment="1">
      <alignment horizontal="left" shrinkToFit="1" vertical="justify"/>
    </xf>
    <xf fontId="57" fillId="0" borderId="71" numFmtId="0" xfId="0" applyFont="1" applyBorder="1" applyAlignment="1">
      <alignment horizontal="center" vertical="center"/>
    </xf>
    <xf fontId="57" fillId="0" borderId="174" numFmtId="0" xfId="0" applyFont="1" applyBorder="1" applyAlignment="1">
      <alignment horizontal="center" vertical="center"/>
    </xf>
    <xf fontId="57" fillId="0" borderId="135" numFmtId="0" xfId="0" applyFont="1" applyBorder="1" applyAlignment="1">
      <alignment horizontal="center" vertical="center"/>
    </xf>
    <xf fontId="7" fillId="0" borderId="0" numFmtId="0" xfId="0" applyFont="1" applyAlignment="1">
      <alignment vertical="center"/>
    </xf>
    <xf fontId="0" fillId="0" borderId="0" numFmtId="0" xfId="0" applyAlignment="1">
      <alignment horizontal="center"/>
    </xf>
    <xf fontId="3" fillId="0" borderId="3" numFmtId="0" xfId="0" applyFont="1" applyBorder="1"/>
    <xf fontId="4" fillId="0" borderId="3" numFmtId="0" xfId="0" applyFont="1" applyBorder="1" applyAlignment="1">
      <alignment horizontal="center"/>
    </xf>
    <xf fontId="5" fillId="0" borderId="4" numFmtId="14" xfId="0" applyNumberFormat="1" applyFont="1" applyBorder="1" applyAlignment="1">
      <alignment horizontal="right" vertical="center"/>
    </xf>
    <xf fontId="6" fillId="0" borderId="0" numFmtId="0" xfId="0" applyFont="1" applyAlignment="1">
      <alignment horizontal="left" vertical="center"/>
    </xf>
    <xf fontId="7" fillId="0" borderId="0" numFmtId="0" xfId="0" applyFont="1" applyAlignment="1">
      <alignment horizontal="right" vertical="justify" wrapText="1"/>
    </xf>
    <xf fontId="7" fillId="0" borderId="36" numFmtId="0" xfId="0" applyFont="1" applyBorder="1" applyAlignment="1">
      <alignment horizontal="right" vertical="justify" wrapText="1"/>
    </xf>
    <xf fontId="8" fillId="0" borderId="16" numFmtId="0" xfId="0" applyFont="1" applyBorder="1"/>
    <xf fontId="8" fillId="0" borderId="8" numFmtId="0" xfId="0" applyFont="1" applyBorder="1"/>
    <xf fontId="60" fillId="2" borderId="5" numFmtId="0" xfId="0" applyFont="1" applyFill="1" applyBorder="1" applyAlignment="1">
      <alignment horizontal="center" vertical="center"/>
    </xf>
    <xf fontId="60" fillId="2" borderId="0" numFmtId="0" xfId="0" applyFont="1" applyFill="1" applyAlignment="1">
      <alignment horizontal="center" vertical="center"/>
    </xf>
    <xf fontId="60" fillId="2" borderId="36" numFmtId="0" xfId="0" applyFont="1" applyFill="1" applyBorder="1" applyAlignment="1">
      <alignment horizontal="center" vertical="center"/>
    </xf>
    <xf fontId="6" fillId="2" borderId="50" numFmtId="0" xfId="0" applyFont="1" applyFill="1" applyBorder="1" applyAlignment="1">
      <alignment horizontal="center" shrinkToFit="1" vertical="center" wrapText="1"/>
    </xf>
    <xf fontId="6" fillId="2" borderId="67" numFmtId="0" xfId="0" applyFont="1" applyFill="1" applyBorder="1" applyAlignment="1">
      <alignment horizontal="center" shrinkToFit="1" vertical="center" wrapText="1"/>
    </xf>
    <xf fontId="6" fillId="2" borderId="163" numFmtId="0" xfId="0" applyFont="1" applyFill="1" applyBorder="1" applyAlignment="1">
      <alignment horizontal="center" shrinkToFit="1" vertical="center" wrapText="1"/>
    </xf>
    <xf fontId="6" fillId="2" borderId="76" numFmtId="0" xfId="0" applyFont="1" applyFill="1" applyBorder="1" applyAlignment="1">
      <alignment horizontal="center" shrinkToFit="1" vertical="center" wrapText="1"/>
    </xf>
    <xf fontId="6" fillId="2" borderId="61" numFmtId="0" xfId="0" applyFont="1" applyFill="1" applyBorder="1" applyAlignment="1">
      <alignment horizontal="center" shrinkToFit="1" vertical="center" wrapText="1"/>
    </xf>
    <xf fontId="29" fillId="0" borderId="0" numFmtId="0" xfId="0" applyFont="1" applyAlignment="1">
      <alignment vertical="center"/>
    </xf>
    <xf fontId="61" fillId="0" borderId="0" numFmtId="0" xfId="0" applyFont="1" applyAlignment="1">
      <alignment vertical="center"/>
    </xf>
    <xf fontId="62" fillId="0" borderId="52" numFmtId="0" xfId="0" applyFont="1" applyBorder="1" applyAlignment="1">
      <alignment vertical="center" wrapText="1"/>
    </xf>
    <xf fontId="62" fillId="0" borderId="79" numFmtId="0" xfId="0" applyFont="1" applyBorder="1" applyAlignment="1">
      <alignment vertical="center" wrapText="1"/>
    </xf>
    <xf fontId="42" fillId="0" borderId="176" numFmtId="161" xfId="0" applyNumberFormat="1" applyFont="1" applyBorder="1" applyAlignment="1">
      <alignment horizontal="center" vertical="center"/>
    </xf>
    <xf fontId="46" fillId="0" borderId="55" numFmtId="3" xfId="0" applyNumberFormat="1" applyFont="1" applyBorder="1" applyAlignment="1">
      <alignment horizontal="center" vertical="center"/>
    </xf>
    <xf fontId="62" fillId="0" borderId="52" numFmtId="0" xfId="0" applyFont="1" applyBorder="1" applyAlignment="1">
      <alignment horizontal="left" vertical="center" wrapText="1"/>
    </xf>
    <xf fontId="62" fillId="0" borderId="79" numFmtId="0" xfId="0" applyFont="1" applyBorder="1" applyAlignment="1">
      <alignment horizontal="left" vertical="center" wrapText="1"/>
    </xf>
    <xf fontId="62" fillId="0" borderId="56" numFmtId="0" xfId="0" applyFont="1" applyBorder="1" applyAlignment="1">
      <alignment vertical="center" wrapText="1"/>
    </xf>
    <xf fontId="62" fillId="0" borderId="6" numFmtId="0" xfId="0" applyFont="1" applyBorder="1" applyAlignment="1">
      <alignment vertical="center" wrapText="1"/>
    </xf>
    <xf fontId="42" fillId="0" borderId="119" numFmtId="161" xfId="0" applyNumberFormat="1" applyFont="1" applyBorder="1" applyAlignment="1">
      <alignment horizontal="center" vertical="center"/>
    </xf>
    <xf fontId="63" fillId="0" borderId="0" numFmtId="0" xfId="0" applyFont="1" applyAlignment="1">
      <alignment vertical="center"/>
    </xf>
    <xf fontId="62" fillId="0" borderId="177" numFmtId="0" xfId="0" applyFont="1" applyBorder="1" applyAlignment="1">
      <alignment vertical="center" wrapText="1"/>
    </xf>
    <xf fontId="62" fillId="0" borderId="178" numFmtId="0" xfId="0" applyFont="1" applyBorder="1" applyAlignment="1">
      <alignment vertical="center" wrapText="1"/>
    </xf>
    <xf fontId="42" fillId="0" borderId="179" numFmtId="3" xfId="0" applyNumberFormat="1" applyFont="1" applyBorder="1" applyAlignment="1">
      <alignment horizontal="center" vertical="center"/>
    </xf>
    <xf fontId="46" fillId="0" borderId="180" numFmtId="3" xfId="0" applyNumberFormat="1" applyFont="1" applyBorder="1" applyAlignment="1">
      <alignment horizontal="center" vertical="center"/>
    </xf>
    <xf fontId="42" fillId="0" borderId="176" numFmtId="3" xfId="0" applyNumberFormat="1" applyFont="1" applyBorder="1" applyAlignment="1">
      <alignment horizontal="center" vertical="center"/>
    </xf>
    <xf fontId="62" fillId="0" borderId="181" numFmtId="0" xfId="0" applyFont="1" applyBorder="1" applyAlignment="1">
      <alignment vertical="center" wrapText="1"/>
    </xf>
    <xf fontId="62" fillId="0" borderId="182" numFmtId="0" xfId="0" applyFont="1" applyBorder="1" applyAlignment="1">
      <alignment vertical="center" wrapText="1"/>
    </xf>
    <xf fontId="42" fillId="0" borderId="183" numFmtId="3" xfId="0" applyNumberFormat="1" applyFont="1" applyBorder="1" applyAlignment="1">
      <alignment horizontal="center" vertical="center"/>
    </xf>
    <xf fontId="46" fillId="0" borderId="184" numFmtId="3" xfId="0" applyNumberFormat="1" applyFont="1" applyBorder="1" applyAlignment="1">
      <alignment horizontal="center" vertical="center"/>
    </xf>
    <xf fontId="62" fillId="0" borderId="5" numFmtId="0" xfId="0" applyFont="1" applyBorder="1" applyAlignment="1">
      <alignment vertical="center" wrapText="1"/>
    </xf>
    <xf fontId="62" fillId="0" borderId="0" numFmtId="0" xfId="0" applyFont="1" applyAlignment="1">
      <alignment vertical="center" wrapText="1"/>
    </xf>
    <xf fontId="46" fillId="0" borderId="185" numFmtId="3" xfId="0" applyNumberFormat="1" applyFont="1" applyBorder="1" applyAlignment="1">
      <alignment horizontal="center" vertical="center"/>
    </xf>
    <xf fontId="46" fillId="0" borderId="36" numFmtId="3" xfId="0" applyNumberFormat="1" applyFont="1" applyBorder="1" applyAlignment="1">
      <alignment horizontal="center" vertical="center"/>
    </xf>
    <xf fontId="62" fillId="0" borderId="186" numFmtId="0" xfId="0" applyFont="1" applyBorder="1" applyAlignment="1">
      <alignment vertical="center" wrapText="1"/>
    </xf>
    <xf fontId="62" fillId="0" borderId="187" numFmtId="0" xfId="0" applyFont="1" applyBorder="1" applyAlignment="1">
      <alignment vertical="center" wrapText="1"/>
    </xf>
    <xf fontId="42" fillId="0" borderId="188" numFmtId="161" xfId="0" applyNumberFormat="1" applyFont="1" applyBorder="1" applyAlignment="1">
      <alignment horizontal="center" vertical="center"/>
    </xf>
    <xf fontId="46" fillId="0" borderId="189" numFmtId="3" xfId="0" applyNumberFormat="1" applyFont="1" applyBorder="1" applyAlignment="1">
      <alignment horizontal="center" vertical="center"/>
    </xf>
    <xf fontId="42" fillId="0" borderId="80" numFmtId="161" xfId="0" applyNumberFormat="1" applyFont="1" applyBorder="1" applyAlignment="1">
      <alignment horizontal="center" vertical="center"/>
    </xf>
    <xf fontId="46" fillId="0" borderId="26" numFmtId="3" xfId="0" applyNumberFormat="1" applyFont="1" applyBorder="1" applyAlignment="1">
      <alignment horizontal="center" vertical="center"/>
    </xf>
    <xf fontId="42" fillId="0" borderId="190" numFmtId="161" xfId="0" applyNumberFormat="1" applyFont="1" applyBorder="1" applyAlignment="1">
      <alignment horizontal="center" vertical="center"/>
    </xf>
    <xf fontId="46" fillId="0" borderId="191" numFmtId="3" xfId="0" applyNumberFormat="1" applyFont="1" applyBorder="1" applyAlignment="1">
      <alignment horizontal="center" vertical="center"/>
    </xf>
    <xf fontId="62" fillId="0" borderId="64" numFmtId="0" xfId="0" applyFont="1" applyBorder="1" applyAlignment="1">
      <alignment vertical="center" wrapText="1"/>
    </xf>
    <xf fontId="62" fillId="0" borderId="109" numFmtId="0" xfId="0" applyFont="1" applyBorder="1" applyAlignment="1">
      <alignment vertical="center" wrapText="1"/>
    </xf>
    <xf fontId="46" fillId="0" borderId="122" numFmtId="3" xfId="0" applyNumberFormat="1" applyFont="1" applyBorder="1" applyAlignment="1">
      <alignment horizontal="center" vertical="center"/>
    </xf>
    <xf fontId="46" fillId="0" borderId="63" numFmtId="3" xfId="0" applyNumberFormat="1" applyFont="1" applyBorder="1" applyAlignment="1">
      <alignment horizontal="center" vertical="center"/>
    </xf>
    <xf fontId="46" fillId="0" borderId="80" numFmtId="3" xfId="0" applyNumberFormat="1" applyFont="1" applyBorder="1" applyAlignment="1">
      <alignment horizontal="center" vertical="center"/>
    </xf>
    <xf fontId="62" fillId="0" borderId="192" numFmtId="0" xfId="0" applyFont="1" applyBorder="1" applyAlignment="1">
      <alignment vertical="center" wrapText="1"/>
    </xf>
    <xf fontId="62" fillId="0" borderId="193" numFmtId="0" xfId="0" applyFont="1" applyBorder="1" applyAlignment="1">
      <alignment vertical="center" wrapText="1"/>
    </xf>
    <xf fontId="46" fillId="0" borderId="194" numFmtId="3" xfId="0" applyNumberFormat="1" applyFont="1" applyBorder="1" applyAlignment="1">
      <alignment horizontal="center" vertical="center"/>
    </xf>
    <xf fontId="46" fillId="0" borderId="195" numFmtId="3" xfId="0" applyNumberFormat="1" applyFont="1" applyBorder="1" applyAlignment="1">
      <alignment horizontal="center" vertical="center"/>
    </xf>
    <xf fontId="46" fillId="0" borderId="196" numFmtId="3" xfId="0" applyNumberFormat="1" applyFont="1" applyBorder="1" applyAlignment="1">
      <alignment horizontal="center" vertical="center"/>
    </xf>
    <xf fontId="42" fillId="0" borderId="80" numFmtId="3" xfId="0" applyNumberFormat="1" applyFont="1" applyBorder="1" applyAlignment="1">
      <alignment horizontal="center" vertical="center"/>
    </xf>
    <xf fontId="42" fillId="0" borderId="194" numFmtId="3" xfId="0" applyNumberFormat="1" applyFont="1" applyBorder="1" applyAlignment="1">
      <alignment horizontal="center" vertical="center"/>
    </xf>
    <xf fontId="62" fillId="0" borderId="197" numFmtId="0" xfId="0" applyFont="1" applyBorder="1" applyAlignment="1">
      <alignment horizontal="left" vertical="center" wrapText="1"/>
    </xf>
    <xf fontId="62" fillId="0" borderId="198" numFmtId="0" xfId="0" applyFont="1" applyBorder="1" applyAlignment="1">
      <alignment horizontal="left" vertical="center" wrapText="1"/>
    </xf>
    <xf fontId="46" fillId="0" borderId="199" numFmtId="3" xfId="0" applyNumberFormat="1" applyFont="1" applyBorder="1" applyAlignment="1">
      <alignment horizontal="center" vertical="center"/>
    </xf>
    <xf fontId="46" fillId="0" borderId="200" numFmtId="3" xfId="0" applyNumberFormat="1" applyFont="1" applyBorder="1" applyAlignment="1">
      <alignment horizontal="center" vertical="center"/>
    </xf>
    <xf fontId="42" fillId="0" borderId="183" numFmtId="161" xfId="0" applyNumberFormat="1" applyFont="1" applyBorder="1" applyAlignment="1">
      <alignment horizontal="center" vertical="center"/>
    </xf>
    <xf fontId="42" fillId="0" borderId="122" numFmtId="161" xfId="0" applyNumberFormat="1" applyFont="1" applyBorder="1" applyAlignment="1">
      <alignment horizontal="center" vertical="center"/>
    </xf>
    <xf fontId="42" fillId="0" borderId="81" numFmtId="161" xfId="0" applyNumberFormat="1" applyFont="1" applyBorder="1" applyAlignment="1">
      <alignment horizontal="center" vertical="center"/>
    </xf>
    <xf fontId="46" fillId="0" borderId="201" numFmtId="3" xfId="0" applyNumberFormat="1" applyFont="1" applyBorder="1" applyAlignment="1">
      <alignment horizontal="center" vertical="center"/>
    </xf>
    <xf fontId="35" fillId="0" borderId="181" numFmtId="0" xfId="0" applyFont="1" applyBorder="1" applyAlignment="1">
      <alignment vertical="center" wrapText="1"/>
    </xf>
    <xf fontId="35" fillId="0" borderId="182" numFmtId="0" xfId="0" applyFont="1" applyBorder="1" applyAlignment="1">
      <alignment vertical="center" wrapText="1"/>
    </xf>
    <xf fontId="46" fillId="0" borderId="202" numFmtId="3" xfId="0" applyNumberFormat="1" applyFont="1" applyBorder="1" applyAlignment="1">
      <alignment horizontal="center" vertical="center"/>
    </xf>
    <xf fontId="35" fillId="0" borderId="52" numFmtId="0" xfId="0" applyFont="1" applyBorder="1" applyAlignment="1">
      <alignment vertical="center" wrapText="1"/>
    </xf>
    <xf fontId="35" fillId="0" borderId="79" numFmtId="0" xfId="0" applyFont="1" applyBorder="1" applyAlignment="1">
      <alignment vertical="center" wrapText="1"/>
    </xf>
    <xf fontId="62" fillId="0" borderId="203" numFmtId="0" xfId="0" applyFont="1" applyBorder="1" applyAlignment="1">
      <alignment vertical="center" wrapText="1"/>
    </xf>
    <xf fontId="42" fillId="0" borderId="115" numFmtId="161" xfId="0" applyNumberFormat="1" applyFont="1" applyBorder="1" applyAlignment="1">
      <alignment horizontal="center" vertical="center"/>
    </xf>
    <xf fontId="46" fillId="0" borderId="204" numFmtId="3" xfId="0" applyNumberFormat="1" applyFont="1" applyBorder="1" applyAlignment="1">
      <alignment horizontal="center" vertical="center"/>
    </xf>
    <xf fontId="42" fillId="0" borderId="179" numFmtId="161" xfId="0" applyNumberFormat="1" applyFont="1" applyBorder="1" applyAlignment="1">
      <alignment horizontal="center" vertical="center"/>
    </xf>
    <xf fontId="42" fillId="0" borderId="205" numFmtId="161" xfId="0" applyNumberFormat="1" applyFont="1" applyBorder="1" applyAlignment="1">
      <alignment horizontal="center" vertical="center"/>
    </xf>
    <xf fontId="42" fillId="0" borderId="185" numFmtId="161" xfId="0" applyNumberFormat="1" applyFont="1" applyBorder="1" applyAlignment="1">
      <alignment horizontal="center" vertical="center"/>
    </xf>
    <xf fontId="62" fillId="0" borderId="206" numFmtId="0" xfId="0" applyFont="1" applyBorder="1" applyAlignment="1">
      <alignment vertical="center" wrapText="1"/>
    </xf>
    <xf fontId="62" fillId="0" borderId="207" numFmtId="0" xfId="0" applyFont="1" applyBorder="1" applyAlignment="1">
      <alignment vertical="center" wrapText="1"/>
    </xf>
    <xf fontId="42" fillId="0" borderId="208" numFmtId="161" xfId="0" applyNumberFormat="1" applyFont="1" applyBorder="1" applyAlignment="1">
      <alignment horizontal="center" vertical="center"/>
    </xf>
    <xf fontId="46" fillId="0" borderId="209" numFmtId="3" xfId="0" applyNumberFormat="1" applyFont="1" applyBorder="1" applyAlignment="1">
      <alignment horizontal="center" vertical="center"/>
    </xf>
    <xf fontId="62" fillId="0" borderId="164" numFmtId="0" xfId="0" applyFont="1" applyBorder="1" applyAlignment="1">
      <alignment vertical="center" wrapText="1"/>
    </xf>
    <xf fontId="42" fillId="0" borderId="0" numFmtId="161" xfId="0" applyNumberFormat="1" applyFont="1" applyAlignment="1">
      <alignment horizontal="center" vertical="center"/>
    </xf>
    <xf fontId="62" fillId="0" borderId="210" numFmtId="0" xfId="0" applyFont="1" applyBorder="1" applyAlignment="1">
      <alignment vertical="center" wrapText="1"/>
    </xf>
    <xf fontId="62" fillId="0" borderId="68" numFmtId="0" xfId="0" applyFont="1" applyBorder="1" applyAlignment="1">
      <alignment vertical="center" wrapText="1"/>
    </xf>
    <xf fontId="42" fillId="0" borderId="78" numFmtId="161" xfId="0" applyNumberFormat="1" applyFont="1" applyBorder="1" applyAlignment="1">
      <alignment horizontal="center" vertical="center"/>
    </xf>
    <xf fontId="46" fillId="0" borderId="19" numFmtId="3" xfId="0" applyNumberFormat="1" applyFont="1" applyBorder="1" applyAlignment="1">
      <alignment horizontal="center" vertical="center"/>
    </xf>
    <xf fontId="48" fillId="2" borderId="12" numFmtId="0" xfId="0" applyFont="1" applyFill="1" applyBorder="1" applyAlignment="1">
      <alignment vertical="center" wrapText="1"/>
    </xf>
    <xf fontId="48" fillId="2" borderId="76" numFmtId="0" xfId="0" applyFont="1" applyFill="1" applyBorder="1" applyAlignment="1">
      <alignment vertical="center" wrapText="1"/>
    </xf>
    <xf fontId="48" fillId="2" borderId="76" numFmtId="0" xfId="0" applyFont="1" applyFill="1" applyBorder="1" applyAlignment="1">
      <alignment horizontal="left" vertical="center"/>
    </xf>
    <xf fontId="64" fillId="2" borderId="76" numFmtId="0" xfId="0" applyFont="1" applyFill="1" applyBorder="1" applyAlignment="1">
      <alignment vertical="center"/>
    </xf>
    <xf fontId="64" fillId="2" borderId="61" numFmtId="0" xfId="0" applyFont="1" applyFill="1" applyBorder="1" applyAlignment="1">
      <alignment vertical="center"/>
    </xf>
    <xf fontId="64" fillId="2" borderId="0" numFmtId="0" xfId="0" applyFont="1" applyFill="1" applyAlignment="1">
      <alignment vertical="center"/>
    </xf>
    <xf fontId="6" fillId="2" borderId="12" numFmtId="0" xfId="0" applyFont="1" applyFill="1" applyBorder="1" applyAlignment="1">
      <alignment horizontal="center" shrinkToFit="1" vertical="center" wrapText="1"/>
    </xf>
    <xf fontId="6" fillId="2" borderId="112" numFmtId="0" xfId="0" applyFont="1" applyFill="1" applyBorder="1" applyAlignment="1">
      <alignment horizontal="center" shrinkToFit="1" vertical="center" wrapText="1"/>
    </xf>
    <xf fontId="6" fillId="2" borderId="77" numFmtId="0" xfId="0" applyFont="1" applyFill="1" applyBorder="1" applyAlignment="1">
      <alignment horizontal="center" shrinkToFit="1" vertical="center" wrapText="1"/>
    </xf>
    <xf fontId="6" fillId="2" borderId="15" numFmtId="0" xfId="0" applyFont="1" applyFill="1" applyBorder="1" applyAlignment="1">
      <alignment horizontal="center" shrinkToFit="1" vertical="center" wrapText="1"/>
    </xf>
    <xf fontId="62" fillId="0" borderId="52" numFmtId="0" xfId="0" applyFont="1" applyBorder="1" applyAlignment="1">
      <alignment horizontal="left" shrinkToFit="1" vertical="center" wrapText="1"/>
    </xf>
    <xf fontId="62" fillId="0" borderId="79" numFmtId="0" xfId="0" applyFont="1" applyBorder="1" applyAlignment="1">
      <alignment horizontal="left" shrinkToFit="1" vertical="center" wrapText="1"/>
    </xf>
    <xf fontId="62" fillId="0" borderId="164" numFmtId="0" xfId="0" applyFont="1" applyBorder="1" applyAlignment="1">
      <alignment horizontal="left" shrinkToFit="1" vertical="center" wrapText="1"/>
    </xf>
    <xf fontId="35" fillId="0" borderId="80" numFmtId="1" xfId="0" applyNumberFormat="1" applyFont="1" applyBorder="1" applyAlignment="1">
      <alignment horizontal="center" shrinkToFit="1" vertical="center" wrapText="1"/>
    </xf>
    <xf fontId="35" fillId="0" borderId="55" numFmtId="1" xfId="0" applyNumberFormat="1" applyFont="1" applyBorder="1" applyAlignment="1">
      <alignment horizontal="center" shrinkToFit="1" vertical="center" wrapText="1"/>
    </xf>
    <xf fontId="62" fillId="0" borderId="64" numFmtId="0" xfId="0" applyFont="1" applyBorder="1" applyAlignment="1">
      <alignment horizontal="left" shrinkToFit="1" vertical="center" wrapText="1"/>
    </xf>
    <xf fontId="62" fillId="0" borderId="109" numFmtId="0" xfId="0" applyFont="1" applyBorder="1" applyAlignment="1">
      <alignment horizontal="left" shrinkToFit="1" vertical="center" wrapText="1"/>
    </xf>
    <xf fontId="62" fillId="0" borderId="211" numFmtId="0" xfId="0" applyFont="1" applyBorder="1" applyAlignment="1">
      <alignment horizontal="left" shrinkToFit="1" vertical="center" wrapText="1"/>
    </xf>
    <xf fontId="62" fillId="0" borderId="64" numFmtId="0" xfId="0" applyFont="1" applyBorder="1" applyAlignment="1">
      <alignment horizontal="left" vertical="center" wrapText="1"/>
    </xf>
    <xf fontId="62" fillId="0" borderId="109" numFmtId="0" xfId="0" applyFont="1" applyBorder="1" applyAlignment="1">
      <alignment horizontal="left" vertical="center" wrapText="1"/>
    </xf>
    <xf fontId="62" fillId="0" borderId="211" numFmtId="0" xfId="0" applyFont="1" applyBorder="1" applyAlignment="1">
      <alignment horizontal="left" vertical="center" wrapText="1"/>
    </xf>
    <xf fontId="35" fillId="0" borderId="80" numFmtId="1" xfId="0" applyNumberFormat="1" applyFont="1" applyBorder="1" applyAlignment="1">
      <alignment horizontal="center" vertical="center"/>
    </xf>
    <xf fontId="35" fillId="0" borderId="55" numFmtId="1" xfId="0" applyNumberFormat="1" applyFont="1" applyBorder="1" applyAlignment="1">
      <alignment horizontal="center" vertical="center"/>
    </xf>
    <xf fontId="62" fillId="0" borderId="164" numFmtId="0" xfId="0" applyFont="1" applyBorder="1" applyAlignment="1">
      <alignment horizontal="left" vertical="center" wrapText="1"/>
    </xf>
    <xf fontId="64" fillId="2" borderId="43" numFmtId="0" xfId="0" applyFont="1" applyFill="1" applyBorder="1" applyAlignment="1">
      <alignment vertical="center"/>
    </xf>
    <xf fontId="64" fillId="2" borderId="50" numFmtId="0" xfId="0" applyFont="1" applyFill="1" applyBorder="1" applyAlignment="1">
      <alignment vertical="center"/>
    </xf>
    <xf fontId="48" fillId="2" borderId="67" numFmtId="0" xfId="0" applyFont="1" applyFill="1" applyBorder="1" applyAlignment="1">
      <alignment horizontal="center" vertical="center"/>
    </xf>
    <xf fontId="64" fillId="2" borderId="76" numFmtId="0" xfId="0" applyFont="1" applyFill="1" applyBorder="1"/>
    <xf fontId="64" fillId="2" borderId="15" numFmtId="0" xfId="0" applyFont="1" applyFill="1" applyBorder="1"/>
    <xf fontId="64" fillId="0" borderId="0" numFmtId="0" xfId="0" applyFont="1" applyAlignment="1">
      <alignment vertical="center"/>
    </xf>
    <xf fontId="62" fillId="0" borderId="50" numFmtId="0" xfId="0" applyFont="1" applyBorder="1" applyAlignment="1">
      <alignment horizontal="left" vertical="center" wrapText="1"/>
    </xf>
    <xf fontId="62" fillId="0" borderId="67" numFmtId="0" xfId="0" applyFont="1" applyBorder="1" applyAlignment="1">
      <alignment horizontal="left" vertical="center" wrapText="1"/>
    </xf>
    <xf fontId="62" fillId="0" borderId="163" numFmtId="0" xfId="0" applyFont="1" applyBorder="1" applyAlignment="1">
      <alignment horizontal="left" vertical="center" wrapText="1"/>
    </xf>
    <xf fontId="35" fillId="0" borderId="79" numFmtId="1" xfId="0" applyNumberFormat="1" applyFont="1" applyBorder="1" applyAlignment="1">
      <alignment horizontal="center" vertical="center"/>
    </xf>
    <xf fontId="62" fillId="0" borderId="56" numFmtId="0" xfId="0" applyFont="1" applyBorder="1" applyAlignment="1">
      <alignment horizontal="left" vertical="center" wrapText="1"/>
    </xf>
    <xf fontId="62" fillId="0" borderId="6" numFmtId="0" xfId="0" applyFont="1" applyBorder="1" applyAlignment="1">
      <alignment horizontal="left" vertical="center" wrapText="1"/>
    </xf>
    <xf fontId="62" fillId="0" borderId="203" numFmtId="0" xfId="0" applyFont="1" applyBorder="1" applyAlignment="1">
      <alignment horizontal="left" vertical="center" wrapText="1"/>
    </xf>
    <xf fontId="48" fillId="2" borderId="12" numFmtId="0" xfId="0" applyFont="1" applyFill="1" applyBorder="1" applyAlignment="1">
      <alignment horizontal="center" vertical="center"/>
    </xf>
    <xf fontId="48" fillId="2" borderId="76" numFmtId="0" xfId="0" applyFont="1" applyFill="1" applyBorder="1" applyAlignment="1">
      <alignment horizontal="center" vertical="center"/>
    </xf>
    <xf fontId="48" fillId="2" borderId="61" numFmtId="0" xfId="0" applyFont="1" applyFill="1" applyBorder="1" applyAlignment="1">
      <alignment horizontal="center" vertical="center"/>
    </xf>
    <xf fontId="6" fillId="2" borderId="77" numFmtId="0" xfId="0" applyFont="1" applyFill="1" applyBorder="1" applyAlignment="1">
      <alignment horizontal="center" shrinkToFit="1" wrapText="1"/>
    </xf>
    <xf fontId="6" fillId="2" borderId="15" numFmtId="0" xfId="0" applyFont="1" applyFill="1" applyBorder="1" applyAlignment="1">
      <alignment horizontal="center" shrinkToFit="1" wrapText="1"/>
    </xf>
    <xf fontId="54" fillId="0" borderId="52" numFmtId="0" xfId="0" applyFont="1" applyBorder="1" applyAlignment="1">
      <alignment horizontal="left" shrinkToFit="1" vertical="center" wrapText="1"/>
    </xf>
    <xf fontId="54" fillId="0" borderId="79" numFmtId="0" xfId="0" applyFont="1" applyBorder="1" applyAlignment="1">
      <alignment horizontal="left" shrinkToFit="1" vertical="center" wrapText="1"/>
    </xf>
    <xf fontId="5" fillId="0" borderId="79" numFmtId="0" xfId="0" applyFont="1" applyBorder="1" applyAlignment="1">
      <alignment shrinkToFit="1" vertical="center" wrapText="1"/>
    </xf>
    <xf fontId="5" fillId="0" borderId="164" numFmtId="0" xfId="0" applyFont="1" applyBorder="1" applyAlignment="1">
      <alignment shrinkToFit="1" vertical="center" wrapText="1"/>
    </xf>
    <xf fontId="54" fillId="0" borderId="64" numFmtId="0" xfId="0" applyFont="1" applyBorder="1" applyAlignment="1">
      <alignment horizontal="left" shrinkToFit="1" vertical="center" wrapText="1"/>
    </xf>
    <xf fontId="54" fillId="0" borderId="109" numFmtId="0" xfId="0" applyFont="1" applyBorder="1" applyAlignment="1">
      <alignment horizontal="left" shrinkToFit="1" vertical="center" wrapText="1"/>
    </xf>
    <xf fontId="5" fillId="0" borderId="109" numFmtId="0" xfId="0" applyFont="1" applyBorder="1" applyAlignment="1">
      <alignment shrinkToFit="1" vertical="center" wrapText="1"/>
    </xf>
    <xf fontId="54" fillId="0" borderId="5" numFmtId="0" xfId="0" applyFont="1" applyBorder="1" applyAlignment="1">
      <alignment horizontal="left" shrinkToFit="1" vertical="center" wrapText="1"/>
    </xf>
    <xf fontId="54" fillId="0" borderId="0" numFmtId="0" xfId="0" applyFont="1" applyAlignment="1">
      <alignment horizontal="left" shrinkToFit="1" vertical="center" wrapText="1"/>
    </xf>
    <xf fontId="54" fillId="0" borderId="114" numFmtId="0" xfId="0" applyFont="1" applyBorder="1" applyAlignment="1">
      <alignment shrinkToFit="1" vertical="center" wrapText="1"/>
    </xf>
    <xf fontId="54" fillId="0" borderId="56" numFmtId="0" xfId="0" applyFont="1" applyBorder="1" applyAlignment="1">
      <alignment horizontal="left" shrinkToFit="1" vertical="center" wrapText="1"/>
    </xf>
    <xf fontId="54" fillId="0" borderId="6" numFmtId="0" xfId="0" applyFont="1" applyBorder="1" applyAlignment="1">
      <alignment horizontal="left" shrinkToFit="1" vertical="center" wrapText="1"/>
    </xf>
    <xf fontId="54" fillId="0" borderId="203" numFmtId="0" xfId="0" applyFont="1" applyBorder="1" applyAlignment="1">
      <alignment horizontal="left" shrinkToFit="1" vertical="center" wrapText="1"/>
    </xf>
    <xf fontId="54" fillId="0" borderId="52" numFmtId="0" xfId="0" applyFont="1" applyBorder="1" applyAlignment="1">
      <alignment vertical="center"/>
    </xf>
    <xf fontId="29" fillId="0" borderId="79" numFmtId="0" xfId="0" applyFont="1" applyBorder="1" applyAlignment="1">
      <alignment vertical="center"/>
    </xf>
    <xf fontId="5" fillId="0" borderId="79" numFmtId="0" xfId="0" applyFont="1" applyBorder="1" applyAlignment="1">
      <alignment vertical="center"/>
    </xf>
    <xf fontId="5" fillId="0" borderId="164" numFmtId="0" xfId="0" applyFont="1" applyBorder="1" applyAlignment="1">
      <alignment vertical="center"/>
    </xf>
    <xf fontId="54" fillId="0" borderId="52" numFmtId="0" xfId="0" applyFont="1" applyBorder="1" applyAlignment="1">
      <alignment horizontal="left" vertical="center"/>
    </xf>
    <xf fontId="29" fillId="0" borderId="79" numFmtId="0" xfId="0" applyFont="1" applyBorder="1" applyAlignment="1">
      <alignment horizontal="left" vertical="center"/>
    </xf>
    <xf fontId="54" fillId="0" borderId="56" numFmtId="0" xfId="0" applyFont="1" applyBorder="1" applyAlignment="1">
      <alignment vertical="center"/>
    </xf>
    <xf fontId="29" fillId="0" borderId="6" numFmtId="0" xfId="0" applyFont="1" applyBorder="1" applyAlignment="1">
      <alignment vertical="center"/>
    </xf>
    <xf fontId="5" fillId="0" borderId="6" numFmtId="0" xfId="0" applyFont="1" applyBorder="1" applyAlignment="1">
      <alignment vertical="center"/>
    </xf>
    <xf fontId="5" fillId="0" borderId="203" numFmtId="0" xfId="0" applyFont="1" applyBorder="1" applyAlignment="1">
      <alignment vertical="center"/>
    </xf>
    <xf fontId="65" fillId="2" borderId="10" numFmtId="0" xfId="0" applyFont="1" applyFill="1" applyBorder="1" applyAlignment="1">
      <alignment horizontal="left" vertical="center"/>
    </xf>
    <xf fontId="65" fillId="2" borderId="34" numFmtId="0" xfId="0" applyFont="1" applyFill="1" applyBorder="1" applyAlignment="1">
      <alignment horizontal="left" vertical="center"/>
    </xf>
    <xf fontId="65" fillId="2" borderId="34" numFmtId="0" xfId="0" applyFont="1" applyFill="1" applyBorder="1" applyAlignment="1">
      <alignment vertical="center"/>
    </xf>
    <xf fontId="65" fillId="2" borderId="34" numFmtId="0" xfId="0" applyFont="1" applyFill="1" applyBorder="1" applyAlignment="1">
      <alignment horizontal="center"/>
    </xf>
    <xf fontId="65" fillId="2" borderId="69" numFmtId="0" xfId="0" applyFont="1" applyFill="1" applyBorder="1" applyAlignment="1">
      <alignment horizontal="center"/>
    </xf>
    <xf fontId="19" fillId="0" borderId="0" numFmtId="0" xfId="0" applyFont="1" applyAlignment="1">
      <alignment vertical="center"/>
    </xf>
    <xf fontId="42" fillId="0" borderId="52" numFmtId="0" xfId="0" applyFont="1" applyBorder="1" applyAlignment="1">
      <alignment vertical="center"/>
    </xf>
    <xf fontId="42" fillId="0" borderId="79" numFmtId="0" xfId="0" applyFont="1" applyBorder="1" applyAlignment="1">
      <alignment vertical="center"/>
    </xf>
    <xf fontId="19" fillId="0" borderId="79" numFmtId="0" xfId="0" applyFont="1" applyBorder="1" applyAlignment="1">
      <alignment vertical="center"/>
    </xf>
    <xf fontId="19" fillId="0" borderId="164" numFmtId="0" xfId="0" applyFont="1" applyBorder="1" applyAlignment="1">
      <alignment vertical="center"/>
    </xf>
    <xf fontId="42" fillId="0" borderId="56" numFmtId="0" xfId="0" applyFont="1" applyBorder="1" applyAlignment="1">
      <alignment vertical="center"/>
    </xf>
    <xf fontId="42" fillId="0" borderId="6" numFmtId="0" xfId="0" applyFont="1" applyBorder="1" applyAlignment="1">
      <alignment vertical="center"/>
    </xf>
    <xf fontId="19" fillId="0" borderId="6" numFmtId="0" xfId="0" applyFont="1" applyBorder="1" applyAlignment="1">
      <alignment vertical="center"/>
    </xf>
    <xf fontId="19" fillId="0" borderId="203" numFmtId="0" xfId="0" applyFont="1" applyBorder="1" applyAlignment="1">
      <alignment vertical="center"/>
    </xf>
    <xf fontId="35" fillId="0" borderId="212" numFmtId="1" xfId="0" applyNumberFormat="1" applyFont="1" applyBorder="1" applyAlignment="1">
      <alignment horizontal="center" vertical="center"/>
    </xf>
    <xf fontId="35" fillId="0" borderId="213" numFmtId="1" xfId="0" applyNumberFormat="1" applyFont="1" applyBorder="1" applyAlignment="1">
      <alignment horizontal="center" vertical="center"/>
    </xf>
    <xf fontId="42" fillId="0" borderId="177" numFmtId="0" xfId="0" applyFont="1" applyBorder="1" applyAlignment="1">
      <alignment vertical="center"/>
    </xf>
    <xf fontId="42" fillId="0" borderId="178" numFmtId="0" xfId="0" applyFont="1" applyBorder="1" applyAlignment="1">
      <alignment vertical="center"/>
    </xf>
    <xf fontId="19" fillId="0" borderId="178" numFmtId="0" xfId="0" applyFont="1" applyBorder="1" applyAlignment="1">
      <alignment vertical="center"/>
    </xf>
    <xf fontId="19" fillId="0" borderId="214" numFmtId="0" xfId="0" applyFont="1" applyBorder="1" applyAlignment="1">
      <alignment vertical="center"/>
    </xf>
    <xf fontId="35" fillId="0" borderId="109" numFmtId="1" xfId="0" applyNumberFormat="1" applyFont="1" applyBorder="1" applyAlignment="1">
      <alignment horizontal="center" vertical="center"/>
    </xf>
    <xf fontId="35" fillId="0" borderId="63" numFmtId="1" xfId="0" applyNumberFormat="1" applyFont="1" applyBorder="1" applyAlignment="1">
      <alignment horizontal="center" vertical="center"/>
    </xf>
    <xf fontId="42" fillId="0" borderId="79" numFmtId="0" xfId="0" applyFont="1" applyBorder="1" applyAlignment="1">
      <alignment horizontal="left" vertical="center"/>
    </xf>
    <xf fontId="42" fillId="0" borderId="192" numFmtId="0" xfId="0" applyFont="1" applyBorder="1" applyAlignment="1">
      <alignment vertical="center"/>
    </xf>
    <xf fontId="42" fillId="0" borderId="193" numFmtId="0" xfId="0" applyFont="1" applyBorder="1" applyAlignment="1">
      <alignment horizontal="left" vertical="center"/>
    </xf>
    <xf fontId="19" fillId="0" borderId="193" numFmtId="0" xfId="0" applyFont="1" applyBorder="1" applyAlignment="1">
      <alignment vertical="center"/>
    </xf>
    <xf fontId="19" fillId="0" borderId="215" numFmtId="0" xfId="0" applyFont="1" applyBorder="1" applyAlignment="1">
      <alignment vertical="center"/>
    </xf>
    <xf fontId="35" fillId="0" borderId="6" numFmtId="1" xfId="0" applyNumberFormat="1" applyFont="1" applyBorder="1" applyAlignment="1">
      <alignment horizontal="center" vertical="center"/>
    </xf>
    <xf fontId="35" fillId="0" borderId="7" numFmtId="1" xfId="0" applyNumberFormat="1" applyFont="1" applyBorder="1" applyAlignment="1">
      <alignment horizontal="center" vertical="center"/>
    </xf>
    <xf fontId="42" fillId="0" borderId="181" numFmtId="0" xfId="0" applyFont="1" applyBorder="1" applyAlignment="1">
      <alignment horizontal="left" vertical="center"/>
    </xf>
    <xf fontId="42" fillId="0" borderId="182" numFmtId="0" xfId="0" applyFont="1" applyBorder="1" applyAlignment="1">
      <alignment vertical="center"/>
    </xf>
    <xf fontId="19" fillId="0" borderId="182" numFmtId="0" xfId="0" applyFont="1" applyBorder="1" applyAlignment="1">
      <alignment vertical="center"/>
    </xf>
    <xf fontId="19" fillId="0" borderId="216" numFmtId="0" xfId="0" applyFont="1" applyBorder="1" applyAlignment="1">
      <alignment vertical="center"/>
    </xf>
    <xf fontId="35" fillId="0" borderId="217" numFmtId="1" xfId="0" applyNumberFormat="1" applyFont="1" applyBorder="1" applyAlignment="1">
      <alignment horizontal="center" vertical="center"/>
    </xf>
    <xf fontId="35" fillId="0" borderId="218" numFmtId="1" xfId="0" applyNumberFormat="1" applyFont="1" applyBorder="1" applyAlignment="1">
      <alignment horizontal="center" vertical="center"/>
    </xf>
    <xf fontId="42" fillId="0" borderId="64" numFmtId="0" xfId="0" applyFont="1" applyBorder="1" applyAlignment="1">
      <alignment horizontal="left" vertical="center"/>
    </xf>
    <xf fontId="42" fillId="0" borderId="212" numFmtId="0" xfId="0" applyFont="1" applyBorder="1" applyAlignment="1">
      <alignment vertical="center"/>
    </xf>
    <xf fontId="19" fillId="0" borderId="212" numFmtId="0" xfId="0" applyFont="1" applyBorder="1" applyAlignment="1">
      <alignment vertical="center"/>
    </xf>
    <xf fontId="19" fillId="0" borderId="219" numFmtId="0" xfId="0" applyFont="1" applyBorder="1" applyAlignment="1">
      <alignment vertical="center"/>
    </xf>
    <xf fontId="42" fillId="0" borderId="0" numFmtId="0" xfId="0" applyFont="1" applyAlignment="1">
      <alignment vertical="center"/>
    </xf>
    <xf fontId="19" fillId="0" borderId="114" numFmtId="0" xfId="0" applyFont="1" applyBorder="1" applyAlignment="1">
      <alignment vertical="center"/>
    </xf>
    <xf fontId="19" fillId="0" borderId="56" numFmtId="0" xfId="0" applyFont="1" applyBorder="1" applyAlignment="1">
      <alignment vertical="center"/>
    </xf>
    <xf fontId="42" fillId="0" borderId="177" numFmtId="0" xfId="0" applyFont="1" applyBorder="1" applyAlignment="1">
      <alignment horizontal="left" vertical="center"/>
    </xf>
    <xf fontId="42" fillId="0" borderId="67" numFmtId="0" xfId="0" applyFont="1" applyBorder="1" applyAlignment="1">
      <alignment vertical="center"/>
    </xf>
    <xf fontId="19" fillId="0" borderId="67" numFmtId="0" xfId="0" applyFont="1" applyBorder="1" applyAlignment="1">
      <alignment vertical="center"/>
    </xf>
    <xf fontId="19" fillId="0" borderId="163" numFmtId="0" xfId="0" applyFont="1" applyBorder="1" applyAlignment="1">
      <alignment vertical="center"/>
    </xf>
    <xf fontId="35" fillId="0" borderId="77" numFmtId="1" xfId="0" applyNumberFormat="1" applyFont="1" applyBorder="1" applyAlignment="1">
      <alignment horizontal="center" vertical="center"/>
    </xf>
    <xf fontId="35" fillId="0" borderId="15" numFmtId="1" xfId="0" applyNumberFormat="1" applyFont="1" applyBorder="1" applyAlignment="1">
      <alignment horizontal="center" vertical="center"/>
    </xf>
    <xf fontId="42" fillId="0" borderId="109" numFmtId="0" xfId="0" applyFont="1" applyBorder="1" applyAlignment="1">
      <alignment vertical="center"/>
    </xf>
    <xf fontId="19" fillId="0" borderId="109" numFmtId="0" xfId="0" applyFont="1" applyBorder="1" applyAlignment="1">
      <alignment vertical="center"/>
    </xf>
    <xf fontId="19" fillId="0" borderId="211" numFmtId="0" xfId="0" applyFont="1" applyBorder="1" applyAlignment="1">
      <alignment vertical="center"/>
    </xf>
    <xf fontId="42" fillId="0" borderId="210" numFmtId="0" xfId="0" applyFont="1" applyBorder="1" applyAlignment="1">
      <alignment horizontal="left" vertical="center"/>
    </xf>
    <xf fontId="42" fillId="0" borderId="68" numFmtId="0" xfId="0" applyFont="1" applyBorder="1" applyAlignment="1">
      <alignment vertical="center"/>
    </xf>
    <xf fontId="19" fillId="0" borderId="68" numFmtId="0" xfId="0" applyFont="1" applyBorder="1" applyAlignment="1">
      <alignment vertical="center"/>
    </xf>
    <xf fontId="19" fillId="0" borderId="165" numFmtId="0" xfId="0" applyFont="1" applyBorder="1" applyAlignment="1">
      <alignment vertical="center"/>
    </xf>
    <xf fontId="35" fillId="0" borderId="68" numFmtId="1" xfId="0" applyNumberFormat="1" applyFont="1" applyBorder="1" applyAlignment="1">
      <alignment horizontal="center" vertical="center"/>
    </xf>
    <xf fontId="35" fillId="0" borderId="59" numFmtId="1" xfId="0" applyNumberFormat="1" applyFont="1" applyBorder="1" applyAlignment="1">
      <alignment horizontal="center" vertical="center"/>
    </xf>
    <xf fontId="48" fillId="2" borderId="50" numFmtId="0" xfId="0" applyFont="1" applyFill="1" applyBorder="1" applyAlignment="1">
      <alignment horizontal="left" vertical="center"/>
    </xf>
    <xf fontId="66" fillId="2" borderId="67" numFmtId="0" xfId="0" applyFont="1" applyFill="1" applyBorder="1" applyAlignment="1">
      <alignment horizontal="left" vertical="center"/>
    </xf>
    <xf fontId="64" fillId="2" borderId="67" numFmtId="0" xfId="0" applyFont="1" applyFill="1" applyBorder="1" applyAlignment="1">
      <alignment vertical="center"/>
    </xf>
    <xf fontId="64" fillId="2" borderId="67" numFmtId="0" xfId="0" applyFont="1" applyFill="1" applyBorder="1" applyAlignment="1">
      <alignment horizontal="center"/>
    </xf>
    <xf fontId="64" fillId="2" borderId="15" numFmtId="0" xfId="0" applyFont="1" applyFill="1" applyBorder="1" applyAlignment="1">
      <alignment horizontal="center"/>
    </xf>
    <xf fontId="6" fillId="2" borderId="31" numFmtId="0" xfId="0" applyFont="1" applyFill="1" applyBorder="1" applyAlignment="1">
      <alignment horizontal="center" shrinkToFit="1" vertical="center" wrapText="1"/>
    </xf>
    <xf fontId="6" fillId="2" borderId="27" numFmtId="0" xfId="0" applyFont="1" applyFill="1" applyBorder="1" applyAlignment="1">
      <alignment horizontal="center" shrinkToFit="1" vertical="center" wrapText="1"/>
    </xf>
    <xf fontId="6" fillId="2" borderId="220" numFmtId="0" xfId="0" applyFont="1" applyFill="1" applyBorder="1" applyAlignment="1">
      <alignment horizontal="center" shrinkToFit="1" vertical="center" wrapText="1"/>
    </xf>
    <xf fontId="6" fillId="2" borderId="0" numFmtId="0" xfId="0" applyFont="1" applyFill="1" applyAlignment="1">
      <alignment horizontal="center" shrinkToFit="1" vertical="center" wrapText="1"/>
    </xf>
    <xf fontId="6" fillId="2" borderId="36" numFmtId="0" xfId="0" applyFont="1" applyFill="1" applyBorder="1" applyAlignment="1">
      <alignment horizontal="center" shrinkToFit="1" vertical="center" wrapText="1"/>
    </xf>
    <xf fontId="42" fillId="0" borderId="31" numFmtId="0" xfId="0" applyFont="1" applyBorder="1" applyAlignment="1">
      <alignment vertical="center"/>
    </xf>
    <xf fontId="42" fillId="0" borderId="27" numFmtId="0" xfId="0" applyFont="1" applyBorder="1" applyAlignment="1">
      <alignment vertical="center"/>
    </xf>
    <xf fontId="19" fillId="0" borderId="27" numFmtId="0" xfId="0" applyFont="1" applyBorder="1" applyAlignment="1">
      <alignment vertical="center"/>
    </xf>
    <xf fontId="19" fillId="0" borderId="220" numFmtId="0" xfId="0" applyFont="1" applyBorder="1" applyAlignment="1">
      <alignment vertical="center"/>
    </xf>
    <xf fontId="42" fillId="0" borderId="37" numFmtId="0" xfId="0" applyFont="1" applyBorder="1" applyAlignment="1">
      <alignment vertical="center"/>
    </xf>
    <xf fontId="42" fillId="0" borderId="28" numFmtId="0" xfId="0" applyFont="1" applyBorder="1" applyAlignment="1">
      <alignment vertical="center"/>
    </xf>
    <xf fontId="19" fillId="0" borderId="28" numFmtId="0" xfId="0" applyFont="1" applyBorder="1" applyAlignment="1">
      <alignment vertical="center"/>
    </xf>
    <xf fontId="19" fillId="0" borderId="221" numFmtId="0" xfId="0" applyFont="1" applyBorder="1" applyAlignment="1">
      <alignment vertical="center"/>
    </xf>
    <xf fontId="42" fillId="0" borderId="20" numFmtId="0" xfId="0" applyFont="1" applyBorder="1" applyAlignment="1">
      <alignment vertical="center"/>
    </xf>
    <xf fontId="42" fillId="0" borderId="13" numFmtId="0" xfId="0" applyFont="1" applyBorder="1" applyAlignment="1">
      <alignment vertical="center"/>
    </xf>
    <xf fontId="19" fillId="0" borderId="13" numFmtId="0" xfId="0" applyFont="1" applyBorder="1" applyAlignment="1">
      <alignment vertical="center"/>
    </xf>
    <xf fontId="19" fillId="0" borderId="222" numFmtId="0" xfId="0" applyFont="1" applyBorder="1" applyAlignment="1">
      <alignment vertical="center"/>
    </xf>
    <xf fontId="42" fillId="0" borderId="32" numFmtId="0" xfId="0" applyFont="1" applyBorder="1" applyAlignment="1">
      <alignment vertical="center"/>
    </xf>
    <xf fontId="42" fillId="0" borderId="33" numFmtId="0" xfId="0" applyFont="1" applyBorder="1" applyAlignment="1">
      <alignment vertical="center"/>
    </xf>
    <xf fontId="19" fillId="0" borderId="33" numFmtId="0" xfId="0" applyFont="1" applyBorder="1" applyAlignment="1">
      <alignment vertical="center"/>
    </xf>
    <xf fontId="19" fillId="0" borderId="223" numFmtId="0" xfId="0" applyFont="1" applyBorder="1" applyAlignment="1">
      <alignment vertical="center"/>
    </xf>
    <xf fontId="35" fillId="0" borderId="78" numFmtId="1" xfId="0" applyNumberFormat="1" applyFont="1" applyBorder="1" applyAlignment="1">
      <alignment horizontal="center" vertical="center"/>
    </xf>
    <xf fontId="42" fillId="0" borderId="5" numFmtId="0" xfId="0" applyFont="1" applyBorder="1" applyAlignment="1">
      <alignment vertical="center"/>
    </xf>
    <xf fontId="35" fillId="0" borderId="185" numFmtId="1" xfId="0" applyNumberFormat="1" applyFont="1" applyBorder="1" applyAlignment="1">
      <alignment horizontal="center" vertical="center"/>
    </xf>
    <xf fontId="35" fillId="0" borderId="36" numFmtId="1" xfId="0" applyNumberFormat="1" applyFont="1" applyBorder="1" applyAlignment="1">
      <alignment horizontal="center" vertical="center"/>
    </xf>
    <xf fontId="35" fillId="0" borderId="81" numFmtId="1" xfId="0" applyNumberFormat="1" applyFont="1" applyBorder="1" applyAlignment="1">
      <alignment horizontal="center" vertical="center"/>
    </xf>
    <xf fontId="42" fillId="0" borderId="30" numFmtId="0" xfId="0" applyFont="1" applyBorder="1" applyAlignment="1">
      <alignment vertical="center"/>
    </xf>
    <xf fontId="42" fillId="0" borderId="21" numFmtId="0" xfId="0" applyFont="1" applyBorder="1" applyAlignment="1">
      <alignment vertical="center"/>
    </xf>
    <xf fontId="19" fillId="0" borderId="21" numFmtId="0" xfId="0" applyFont="1" applyBorder="1" applyAlignment="1">
      <alignment vertical="center"/>
    </xf>
    <xf fontId="19" fillId="0" borderId="14" numFmtId="0" xfId="0" applyFont="1" applyBorder="1" applyAlignment="1">
      <alignment vertical="center"/>
    </xf>
    <xf fontId="35" fillId="0" borderId="118" numFmtId="1" xfId="0" applyNumberFormat="1" applyFont="1" applyBorder="1" applyAlignment="1">
      <alignment horizontal="center" vertical="center"/>
    </xf>
    <xf fontId="35" fillId="0" borderId="22" numFmtId="1" xfId="0" applyNumberFormat="1" applyFont="1" applyBorder="1" applyAlignment="1">
      <alignment horizontal="center" vertical="center"/>
    </xf>
    <xf fontId="19" fillId="0" borderId="54" numFmtId="0" xfId="0" applyFont="1" applyBorder="1" applyAlignment="1">
      <alignment vertical="center"/>
    </xf>
    <xf fontId="35" fillId="0" borderId="176" numFmtId="1" xfId="0" applyNumberFormat="1" applyFont="1" applyBorder="1" applyAlignment="1">
      <alignment horizontal="center" vertical="center"/>
    </xf>
    <xf fontId="35" fillId="0" borderId="26" numFmtId="1" xfId="0" applyNumberFormat="1" applyFont="1" applyBorder="1" applyAlignment="1">
      <alignment horizontal="center" vertical="center"/>
    </xf>
    <xf fontId="19" fillId="0" borderId="18" numFmtId="0" xfId="0" applyFont="1" applyBorder="1" applyAlignment="1">
      <alignment vertical="center"/>
    </xf>
    <xf fontId="35" fillId="0" borderId="120" numFmtId="1" xfId="0" applyNumberFormat="1" applyFont="1" applyBorder="1" applyAlignment="1">
      <alignment horizontal="center" vertical="center"/>
    </xf>
    <xf fontId="35" fillId="0" borderId="19" numFmtId="1" xfId="0" applyNumberFormat="1" applyFont="1" applyBorder="1" applyAlignment="1">
      <alignment horizontal="center" vertical="center"/>
    </xf>
    <xf fontId="35" fillId="0" borderId="224" numFmtId="1" xfId="0" applyNumberFormat="1" applyFont="1" applyBorder="1" applyAlignment="1">
      <alignment horizontal="center" vertical="center"/>
    </xf>
    <xf fontId="35" fillId="0" borderId="9" numFmtId="1" xfId="0" applyNumberFormat="1" applyFont="1" applyBorder="1" applyAlignment="1">
      <alignment horizontal="center" vertical="center"/>
    </xf>
    <xf fontId="42" fillId="0" borderId="50" numFmtId="0" xfId="0" applyFont="1" applyBorder="1" applyAlignment="1">
      <alignment vertical="center"/>
    </xf>
    <xf fontId="35" fillId="0" borderId="122" numFmtId="1" xfId="0" applyNumberFormat="1" applyFont="1" applyBorder="1" applyAlignment="1">
      <alignment horizontal="center" vertical="center"/>
    </xf>
    <xf fontId="48" fillId="2" borderId="12" numFmtId="0" xfId="0" applyFont="1" applyFill="1" applyBorder="1" applyAlignment="1">
      <alignment horizontal="center" vertical="center" wrapText="1"/>
    </xf>
    <xf fontId="48" fillId="2" borderId="76" numFmtId="0" xfId="0" applyFont="1" applyFill="1" applyBorder="1" applyAlignment="1">
      <alignment horizontal="center" vertical="center" wrapText="1"/>
    </xf>
    <xf fontId="20" fillId="2" borderId="77" numFmtId="0" xfId="0" applyFont="1" applyFill="1" applyBorder="1" applyAlignment="1">
      <alignment horizontal="center" shrinkToFit="1" vertical="center" wrapText="1"/>
    </xf>
    <xf fontId="20" fillId="2" borderId="15" numFmtId="0" xfId="0" applyFont="1" applyFill="1" applyBorder="1" applyAlignment="1">
      <alignment horizontal="center" shrinkToFit="1" vertical="center" wrapText="1"/>
    </xf>
    <xf fontId="42" fillId="0" borderId="52" numFmtId="0" xfId="0" applyFont="1" applyBorder="1" applyAlignment="1">
      <alignment horizontal="left" vertical="center"/>
    </xf>
    <xf fontId="42" fillId="0" borderId="164" numFmtId="0" xfId="0" applyFont="1" applyBorder="1" applyAlignment="1">
      <alignment horizontal="left" vertical="center"/>
    </xf>
    <xf fontId="35" fillId="0" borderId="79" numFmtId="1" xfId="0" applyNumberFormat="1" applyFont="1" applyBorder="1" applyAlignment="1" applyProtection="1">
      <alignment horizontal="center" vertical="center"/>
    </xf>
    <xf fontId="35" fillId="0" borderId="55" numFmtId="1" xfId="0" applyNumberFormat="1" applyFont="1" applyBorder="1" applyAlignment="1" applyProtection="1">
      <alignment horizontal="center" vertical="center"/>
    </xf>
    <xf fontId="67" fillId="0" borderId="0" numFmtId="0" xfId="0" applyFont="1" applyAlignment="1">
      <alignment vertical="center"/>
    </xf>
    <xf fontId="42" fillId="0" borderId="56" numFmtId="0" xfId="0" applyFont="1" applyBorder="1" applyAlignment="1">
      <alignment horizontal="left" vertical="center"/>
    </xf>
    <xf fontId="42" fillId="0" borderId="6" numFmtId="0" xfId="0" applyFont="1" applyBorder="1" applyAlignment="1">
      <alignment horizontal="left" vertical="center"/>
    </xf>
    <xf fontId="42" fillId="0" borderId="203" numFmtId="0" xfId="0" applyFont="1" applyBorder="1" applyAlignment="1">
      <alignment horizontal="left" vertical="center"/>
    </xf>
    <xf fontId="48" fillId="2" borderId="112" numFmtId="0" xfId="0" applyFont="1" applyFill="1" applyBorder="1" applyAlignment="1">
      <alignment horizontal="center" vertical="center" wrapText="1"/>
    </xf>
    <xf fontId="42" fillId="0" borderId="50" numFmtId="0" xfId="0" applyFont="1" applyBorder="1" applyAlignment="1">
      <alignment horizontal="left" vertical="center"/>
    </xf>
    <xf fontId="42" fillId="0" borderId="67" numFmtId="0" xfId="0" applyFont="1" applyBorder="1" applyAlignment="1">
      <alignment horizontal="left" vertical="center"/>
    </xf>
    <xf fontId="42" fillId="0" borderId="163" numFmtId="0" xfId="0" applyFont="1" applyBorder="1" applyAlignment="1">
      <alignment horizontal="left" vertical="center"/>
    </xf>
    <xf fontId="42" fillId="0" borderId="5" numFmtId="0" xfId="0" applyFont="1" applyBorder="1" applyAlignment="1">
      <alignment horizontal="left" vertical="center"/>
    </xf>
    <xf fontId="42" fillId="0" borderId="0" numFmtId="0" xfId="0" applyFont="1" applyAlignment="1">
      <alignment horizontal="left" vertical="center"/>
    </xf>
    <xf fontId="42" fillId="0" borderId="114" numFmtId="0" xfId="0" applyFont="1" applyBorder="1" applyAlignment="1">
      <alignment horizontal="left" vertical="center"/>
    </xf>
    <xf fontId="42" fillId="0" borderId="68" numFmtId="0" xfId="0" applyFont="1" applyBorder="1" applyAlignment="1">
      <alignment horizontal="left" vertical="center"/>
    </xf>
    <xf fontId="42" fillId="0" borderId="165" numFmtId="0" xfId="0" applyFont="1" applyBorder="1" applyAlignment="1">
      <alignment horizontal="left" vertical="center"/>
    </xf>
    <xf fontId="42" fillId="0" borderId="109" numFmtId="0" xfId="0" applyFont="1" applyBorder="1" applyAlignment="1">
      <alignment horizontal="left" vertical="center"/>
    </xf>
    <xf fontId="42" fillId="0" borderId="211" numFmtId="0" xfId="0" applyFont="1" applyBorder="1" applyAlignment="1">
      <alignment horizontal="left" vertical="center"/>
    </xf>
    <xf fontId="42" fillId="0" borderId="164" numFmtId="0" xfId="0" applyFont="1" applyBorder="1" applyAlignment="1">
      <alignment vertical="center"/>
    </xf>
    <xf fontId="42" fillId="0" borderId="173" numFmtId="0" xfId="0" applyFont="1" applyBorder="1" applyAlignment="1">
      <alignment vertical="center"/>
    </xf>
    <xf fontId="42" fillId="0" borderId="174" numFmtId="0" xfId="0" applyFont="1" applyBorder="1" applyAlignment="1">
      <alignment vertical="center"/>
    </xf>
    <xf fontId="42" fillId="0" borderId="175" numFmtId="0" xfId="0" applyFont="1" applyBorder="1" applyAlignment="1">
      <alignment vertical="center"/>
    </xf>
    <xf fontId="35" fillId="0" borderId="134" numFmtId="1" xfId="0" applyNumberFormat="1" applyFont="1" applyBorder="1" applyAlignment="1">
      <alignment horizontal="center" vertical="center"/>
    </xf>
    <xf fontId="35" fillId="0" borderId="135" numFmtId="1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-4Карты  Панели3D Профнастил" xfId="2"/>
    <cellStyle name="Обычный_5Столбы Ворота Калитки" xfId="3"/>
  </cellStyles>
  <dxfs count="14">
    <dxf>
      <font>
        <b/>
        <color indexed="65"/>
      </font>
      <fill>
        <patternFill patternType="solid">
          <fgColor rgb="FF6182D6"/>
          <bgColor rgb="FF6182D6"/>
        </patternFill>
      </fill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indexed="65"/>
      </font>
      <fill>
        <patternFill patternType="solid">
          <fgColor rgb="FF6182D6"/>
          <bgColor rgb="FF6182D6"/>
        </patternFill>
      </fill>
      <border>
        <left style="none"/>
        <right style="none"/>
        <top style="none"/>
        <bottom style="thick">
          <color indexed="65"/>
        </bottom>
        <diagonal style="none"/>
        <vertical style="none"/>
        <horizontal style="none"/>
      </border>
    </dxf>
    <dxf>
      <font>
        <b/>
        <color indexed="65"/>
      </font>
      <fill>
        <patternFill patternType="solid">
          <fgColor rgb="FF6182D6"/>
          <bgColor rgb="FF6182D6"/>
        </patternFill>
      </fill>
    </dxf>
    <dxf>
      <font>
        <b/>
        <color indexed="65"/>
      </font>
      <fill>
        <patternFill patternType="solid">
          <fgColor rgb="FF6182D6"/>
          <bgColor rgb="FF6182D6"/>
        </patternFill>
      </fill>
      <border>
        <left style="none"/>
        <right style="none"/>
        <top style="thick">
          <color indexed="65"/>
        </top>
        <bottom style="none"/>
        <diagonal style="none"/>
        <vertical style="none"/>
        <horizontal style="none"/>
      </border>
    </dxf>
    <dxf>
      <fill>
        <patternFill patternType="solid">
          <fgColor rgb="FFD7DFF4"/>
          <bgColor rgb="FFD7DFF4"/>
        </patternFill>
      </fill>
      <border>
        <left style="thin">
          <color indexed="65"/>
        </left>
        <right style="thin">
          <color indexed="65"/>
        </right>
        <top style="thin">
          <color indexed="65"/>
        </top>
        <bottom style="thin">
          <color indexed="65"/>
        </bottom>
        <diagonal style="none"/>
        <vertical style="thin">
          <color indexed="65"/>
        </vertical>
        <horizontal style="thin">
          <color indexed="65"/>
        </horizontal>
      </border>
    </dxf>
    <dxf>
      <font>
        <b/>
      </font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left style="none"/>
        <right style="none"/>
        <top style="thin">
          <color rgb="FF6182D6"/>
        </top>
        <bottom style="thin">
          <color rgb="FF6182D6"/>
        </bottom>
        <diagonal style="none"/>
        <vertical style="none"/>
        <horizontal style="none"/>
      </border>
    </dxf>
    <dxf>
      <font>
        <b/>
      </font>
      <border>
        <left style="none"/>
        <right style="none"/>
        <top style="none"/>
        <bottom style="medium">
          <color rgb="FF6182D6"/>
        </bottom>
        <diagonal style="none"/>
        <vertical style="none"/>
        <horizontal style="none"/>
      </border>
    </dxf>
    <dxf>
      <font>
        <b/>
      </font>
    </dxf>
    <dxf>
      <font>
        <b/>
      </font>
      <border>
        <left style="none"/>
        <right style="none"/>
        <top style="thin">
          <color rgb="FF6182D6"/>
        </top>
        <bottom style="none"/>
        <diagonal style="none"/>
        <vertical style="none"/>
        <horizontal style="none"/>
      </border>
    </dxf>
    <dxf>
      <border>
        <left style="none"/>
        <right style="none"/>
        <top style="medium">
          <color rgb="FF6182D6"/>
        </top>
        <bottom style="medium">
          <color rgb="FF6182D6"/>
        </bottom>
        <diagonal style="none"/>
        <vertical style="none"/>
        <horizontal style="none"/>
      </border>
    </dxf>
  </dxfs>
  <tableStyles count="2" defaultTableStyle="TableStyleMedium2" defaultPivotStyle="PivotStyleLight16">
    <tableStyle name="Normal Style 1 - Accent 1" pivot="0" count="7">
      <tableStyleElement type="firstColumn" size="1" dxfId="0"/>
      <tableStyleElement type="firstColumnStripe" size="1" dxfId="1"/>
      <tableStyleElement type="firstRowStripe" size="1" dxfId="2"/>
      <tableStyleElement type="headerRow" size="1" dxfId="3"/>
      <tableStyleElement type="lastColumn" size="1" dxfId="4"/>
      <tableStyleElement type="totalRow" size="1" dxfId="5"/>
      <tableStyleElement type="wholeTable" size="1" dxfId="6"/>
    </tableStyle>
    <tableStyle name="Light Style 1 - Accent 1" table="0" count="7">
      <tableStyleElement type="firstColumn" size="1" dxfId="7"/>
      <tableStyleElement type="firstColumnStripe" size="1" dxfId="8"/>
      <tableStyleElement type="firstRowStripe" size="1" dxfId="9"/>
      <tableStyleElement type="headerRow" size="1" dxfId="10"/>
      <tableStyleElement type="lastColumn" size="1" dxfId="11"/>
      <tableStyleElement type="totalRow" size="1" dxfId="12"/>
      <tableStyleElement type="wholeTable" size="1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png"/><Relationship Id="rId4" Type="http://schemas.openxmlformats.org/officeDocument/2006/relationships/image" Target="../media/image4.jp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jp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jpg"/><Relationship Id="rId13" Type="http://schemas.openxmlformats.org/officeDocument/2006/relationships/image" Target="../media/image13.jpg"/><Relationship Id="rId14" Type="http://schemas.openxmlformats.org/officeDocument/2006/relationships/image" Target="../media/image14.png"/><Relationship Id="rId15" Type="http://schemas.openxmlformats.org/officeDocument/2006/relationships/image" Target="../media/image15.jpg"/><Relationship Id="rId16" Type="http://schemas.openxmlformats.org/officeDocument/2006/relationships/image" Target="../media/image16.jpg"/><Relationship Id="rId17" Type="http://schemas.openxmlformats.org/officeDocument/2006/relationships/image" Target="../media/image17.jpg"/><Relationship Id="rId18" Type="http://schemas.openxmlformats.org/officeDocument/2006/relationships/image" Target="../media/image18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9.jpg"/><Relationship Id="rId2" Type="http://schemas.openxmlformats.org/officeDocument/2006/relationships/image" Target="../media/image20.jpg"/><Relationship Id="rId3" Type="http://schemas.openxmlformats.org/officeDocument/2006/relationships/image" Target="../media/image21.jpg"/><Relationship Id="rId4" Type="http://schemas.openxmlformats.org/officeDocument/2006/relationships/image" Target="../media/image22.emf"/><Relationship Id="rId5" Type="http://schemas.openxmlformats.org/officeDocument/2006/relationships/image" Target="../media/image23.png"/><Relationship Id="rId6" Type="http://schemas.openxmlformats.org/officeDocument/2006/relationships/image" Target="../media/image24.jpg"/><Relationship Id="rId7" Type="http://schemas.openxmlformats.org/officeDocument/2006/relationships/image" Target="../media/image25.jpg"/><Relationship Id="rId8" Type="http://schemas.openxmlformats.org/officeDocument/2006/relationships/image" Target="../media/image26.jpg"/><Relationship Id="rId9" Type="http://schemas.openxmlformats.org/officeDocument/2006/relationships/image" Target="../media/image27.png"/><Relationship Id="rId10" Type="http://schemas.openxmlformats.org/officeDocument/2006/relationships/image" Target="../media/image28.png"/><Relationship Id="rId11" Type="http://schemas.openxmlformats.org/officeDocument/2006/relationships/image" Target="../media/image29.png"/><Relationship Id="rId12" Type="http://schemas.openxmlformats.org/officeDocument/2006/relationships/image" Target="../media/image30.png"/><Relationship Id="rId13" Type="http://schemas.openxmlformats.org/officeDocument/2006/relationships/image" Target="../media/image31.jpg"/><Relationship Id="rId14" Type="http://schemas.openxmlformats.org/officeDocument/2006/relationships/image" Target="../media/image32.jpg"/><Relationship Id="rId15" Type="http://schemas.openxmlformats.org/officeDocument/2006/relationships/image" Target="../media/image3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428610</xdr:colOff>
      <xdr:row>133</xdr:row>
      <xdr:rowOff>76179</xdr:rowOff>
    </xdr:from>
    <xdr:to>
      <xdr:col>3</xdr:col>
      <xdr:colOff>1457312</xdr:colOff>
      <xdr:row>134</xdr:row>
      <xdr:rowOff>219064</xdr:rowOff>
    </xdr:to>
    <xdr:pic>
      <xdr:nvPicPr>
        <xdr:cNvPr id="144572" name="Picture 9598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429110" y="39741001"/>
          <a:ext cx="1028701" cy="4150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428610</xdr:colOff>
      <xdr:row>135</xdr:row>
      <xdr:rowOff>76179</xdr:rowOff>
    </xdr:from>
    <xdr:to>
      <xdr:col>3</xdr:col>
      <xdr:colOff>1238225</xdr:colOff>
      <xdr:row>136</xdr:row>
      <xdr:rowOff>190476</xdr:rowOff>
    </xdr:to>
    <xdr:pic>
      <xdr:nvPicPr>
        <xdr:cNvPr id="144573" name="Picture 9600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4429110" y="40285287"/>
          <a:ext cx="809614" cy="3864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409566</xdr:colOff>
      <xdr:row>137</xdr:row>
      <xdr:rowOff>76179</xdr:rowOff>
    </xdr:from>
    <xdr:to>
      <xdr:col>3</xdr:col>
      <xdr:colOff>1352532</xdr:colOff>
      <xdr:row>138</xdr:row>
      <xdr:rowOff>228576</xdr:rowOff>
    </xdr:to>
    <xdr:pic>
      <xdr:nvPicPr>
        <xdr:cNvPr id="144574" name="Picture 9602" hidden="0"/>
        <xdr:cNvPicPr>
          <a:picLocks noChangeAspect="1" noChangeArrowheads="1"/>
        </xdr:cNvPicPr>
      </xdr:nvPicPr>
      <xdr:blipFill>
        <a:blip r:embed="rId3"/>
        <a:stretch/>
      </xdr:blipFill>
      <xdr:spPr bwMode="auto">
        <a:xfrm>
          <a:off x="4410066" y="40829572"/>
          <a:ext cx="942965" cy="4245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333362</xdr:colOff>
      <xdr:row>139</xdr:row>
      <xdr:rowOff>114285</xdr:rowOff>
    </xdr:from>
    <xdr:to>
      <xdr:col>3</xdr:col>
      <xdr:colOff>1485882</xdr:colOff>
      <xdr:row>140</xdr:row>
      <xdr:rowOff>190473</xdr:rowOff>
    </xdr:to>
    <xdr:pic>
      <xdr:nvPicPr>
        <xdr:cNvPr id="144575" name="Picture 9604" hidden="0"/>
        <xdr:cNvPicPr>
          <a:picLocks noChangeAspect="1" noChangeArrowheads="1"/>
        </xdr:cNvPicPr>
      </xdr:nvPicPr>
      <xdr:blipFill>
        <a:blip r:embed="rId4"/>
        <a:stretch/>
      </xdr:blipFill>
      <xdr:spPr bwMode="auto">
        <a:xfrm>
          <a:off x="4333862" y="41411964"/>
          <a:ext cx="1152518" cy="348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428610</xdr:colOff>
      <xdr:row>141</xdr:row>
      <xdr:rowOff>85709</xdr:rowOff>
    </xdr:from>
    <xdr:to>
      <xdr:col>3</xdr:col>
      <xdr:colOff>1333486</xdr:colOff>
      <xdr:row>142</xdr:row>
      <xdr:rowOff>219059</xdr:rowOff>
    </xdr:to>
    <xdr:pic>
      <xdr:nvPicPr>
        <xdr:cNvPr id="144576" name="Рисунок 23" hidden="0"/>
        <xdr:cNvPicPr>
          <a:picLocks noChangeAspect="1"/>
        </xdr:cNvPicPr>
      </xdr:nvPicPr>
      <xdr:blipFill>
        <a:blip r:embed="rId5"/>
        <a:srcRect l="930" t="12150" r="3328" b="6239"/>
        <a:stretch/>
      </xdr:blipFill>
      <xdr:spPr bwMode="auto">
        <a:xfrm>
          <a:off x="4429110" y="41927673"/>
          <a:ext cx="904875" cy="4054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352404</xdr:colOff>
      <xdr:row>143</xdr:row>
      <xdr:rowOff>142860</xdr:rowOff>
    </xdr:from>
    <xdr:to>
      <xdr:col>3</xdr:col>
      <xdr:colOff>1523981</xdr:colOff>
      <xdr:row>144</xdr:row>
      <xdr:rowOff>219059</xdr:rowOff>
    </xdr:to>
    <xdr:pic>
      <xdr:nvPicPr>
        <xdr:cNvPr id="144577" name="Рисунок 6" descr="Белый.png" hidden="0"/>
        <xdr:cNvPicPr>
          <a:picLocks noChangeAspect="1"/>
        </xdr:cNvPicPr>
      </xdr:nvPicPr>
      <xdr:blipFill>
        <a:blip r:embed="rId6"/>
        <a:stretch/>
      </xdr:blipFill>
      <xdr:spPr bwMode="auto">
        <a:xfrm>
          <a:off x="4352903" y="42529110"/>
          <a:ext cx="1171577" cy="3483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600058</xdr:colOff>
      <xdr:row>145</xdr:row>
      <xdr:rowOff>38079</xdr:rowOff>
    </xdr:from>
    <xdr:to>
      <xdr:col>3</xdr:col>
      <xdr:colOff>1276338</xdr:colOff>
      <xdr:row>146</xdr:row>
      <xdr:rowOff>219059</xdr:rowOff>
    </xdr:to>
    <xdr:pic>
      <xdr:nvPicPr>
        <xdr:cNvPr id="144578" name="Picture 9606" hidden="0"/>
        <xdr:cNvPicPr>
          <a:picLocks noChangeAspect="1" noChangeArrowheads="1"/>
        </xdr:cNvPicPr>
      </xdr:nvPicPr>
      <xdr:blipFill>
        <a:blip r:embed="rId7"/>
        <a:stretch/>
      </xdr:blipFill>
      <xdr:spPr bwMode="auto">
        <a:xfrm>
          <a:off x="4600558" y="42968614"/>
          <a:ext cx="676279" cy="4531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466707</xdr:colOff>
      <xdr:row>147</xdr:row>
      <xdr:rowOff>66665</xdr:rowOff>
    </xdr:from>
    <xdr:to>
      <xdr:col>3</xdr:col>
      <xdr:colOff>1238225</xdr:colOff>
      <xdr:row>148</xdr:row>
      <xdr:rowOff>219059</xdr:rowOff>
    </xdr:to>
    <xdr:pic>
      <xdr:nvPicPr>
        <xdr:cNvPr id="144579" name="Picture 9608" hidden="0"/>
        <xdr:cNvPicPr>
          <a:picLocks noChangeAspect="1" noChangeArrowheads="1"/>
        </xdr:cNvPicPr>
      </xdr:nvPicPr>
      <xdr:blipFill>
        <a:blip r:embed="rId8"/>
        <a:stretch/>
      </xdr:blipFill>
      <xdr:spPr bwMode="auto">
        <a:xfrm>
          <a:off x="4467207" y="43541487"/>
          <a:ext cx="771517" cy="4245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600058</xdr:colOff>
      <xdr:row>149</xdr:row>
      <xdr:rowOff>38079</xdr:rowOff>
    </xdr:from>
    <xdr:to>
      <xdr:col>3</xdr:col>
      <xdr:colOff>1114405</xdr:colOff>
      <xdr:row>150</xdr:row>
      <xdr:rowOff>200017</xdr:rowOff>
    </xdr:to>
    <xdr:pic>
      <xdr:nvPicPr>
        <xdr:cNvPr id="144580" name="Picture 116" hidden="0"/>
        <xdr:cNvPicPr>
          <a:picLocks noChangeAspect="1" noChangeArrowheads="1"/>
        </xdr:cNvPicPr>
      </xdr:nvPicPr>
      <xdr:blipFill>
        <a:blip r:embed="rId9"/>
        <a:stretch/>
      </xdr:blipFill>
      <xdr:spPr bwMode="auto">
        <a:xfrm>
          <a:off x="4600558" y="44057185"/>
          <a:ext cx="514346" cy="4340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523851</xdr:colOff>
      <xdr:row>150</xdr:row>
      <xdr:rowOff>257155</xdr:rowOff>
    </xdr:from>
    <xdr:to>
      <xdr:col>3</xdr:col>
      <xdr:colOff>1238225</xdr:colOff>
      <xdr:row>152</xdr:row>
      <xdr:rowOff>9506</xdr:rowOff>
    </xdr:to>
    <xdr:pic>
      <xdr:nvPicPr>
        <xdr:cNvPr id="144581" name="Рисунок 21" descr="12_Кронштейн метал 111.png" hidden="0"/>
        <xdr:cNvPicPr>
          <a:picLocks noChangeAspect="1"/>
        </xdr:cNvPicPr>
      </xdr:nvPicPr>
      <xdr:blipFill>
        <a:blip r:embed="rId10"/>
        <a:stretch/>
      </xdr:blipFill>
      <xdr:spPr bwMode="auto">
        <a:xfrm>
          <a:off x="4524351" y="44548405"/>
          <a:ext cx="714373" cy="541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409566</xdr:colOff>
      <xdr:row>152</xdr:row>
      <xdr:rowOff>114285</xdr:rowOff>
    </xdr:from>
    <xdr:to>
      <xdr:col>3</xdr:col>
      <xdr:colOff>1409676</xdr:colOff>
      <xdr:row>153</xdr:row>
      <xdr:rowOff>200010</xdr:rowOff>
    </xdr:to>
    <xdr:pic>
      <xdr:nvPicPr>
        <xdr:cNvPr id="144582" name="Picture 9610" hidden="0"/>
        <xdr:cNvPicPr>
          <a:picLocks noChangeAspect="1" noChangeArrowheads="1"/>
        </xdr:cNvPicPr>
      </xdr:nvPicPr>
      <xdr:blipFill>
        <a:blip r:embed="rId11"/>
        <a:stretch/>
      </xdr:blipFill>
      <xdr:spPr bwMode="auto">
        <a:xfrm>
          <a:off x="4410066" y="45194750"/>
          <a:ext cx="1000109" cy="3578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495291</xdr:colOff>
      <xdr:row>154</xdr:row>
      <xdr:rowOff>114285</xdr:rowOff>
    </xdr:from>
    <xdr:to>
      <xdr:col>3</xdr:col>
      <xdr:colOff>1238225</xdr:colOff>
      <xdr:row>155</xdr:row>
      <xdr:rowOff>190476</xdr:rowOff>
    </xdr:to>
    <xdr:pic>
      <xdr:nvPicPr>
        <xdr:cNvPr id="144583" name="Picture 9612" hidden="0"/>
        <xdr:cNvPicPr>
          <a:picLocks noChangeAspect="1" noChangeArrowheads="1"/>
        </xdr:cNvPicPr>
      </xdr:nvPicPr>
      <xdr:blipFill>
        <a:blip r:embed="rId12"/>
        <a:stretch/>
      </xdr:blipFill>
      <xdr:spPr bwMode="auto">
        <a:xfrm>
          <a:off x="4495791" y="45739035"/>
          <a:ext cx="742933" cy="3483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428610</xdr:colOff>
      <xdr:row>156</xdr:row>
      <xdr:rowOff>9506</xdr:rowOff>
    </xdr:from>
    <xdr:to>
      <xdr:col>3</xdr:col>
      <xdr:colOff>1333486</xdr:colOff>
      <xdr:row>157</xdr:row>
      <xdr:rowOff>257168</xdr:rowOff>
    </xdr:to>
    <xdr:pic>
      <xdr:nvPicPr>
        <xdr:cNvPr id="144584" name="Picture 9614" hidden="0"/>
        <xdr:cNvPicPr>
          <a:picLocks noChangeAspect="1" noChangeArrowheads="1"/>
        </xdr:cNvPicPr>
      </xdr:nvPicPr>
      <xdr:blipFill>
        <a:blip r:embed="rId13"/>
        <a:stretch/>
      </xdr:blipFill>
      <xdr:spPr bwMode="auto">
        <a:xfrm>
          <a:off x="4429110" y="46178542"/>
          <a:ext cx="904875" cy="5198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485756</xdr:colOff>
      <xdr:row>158</xdr:row>
      <xdr:rowOff>38079</xdr:rowOff>
    </xdr:from>
    <xdr:to>
      <xdr:col>3</xdr:col>
      <xdr:colOff>1238225</xdr:colOff>
      <xdr:row>160</xdr:row>
      <xdr:rowOff>9506</xdr:rowOff>
    </xdr:to>
    <xdr:pic>
      <xdr:nvPicPr>
        <xdr:cNvPr id="144585" name="Рисунок 22" hidden="0"/>
        <xdr:cNvPicPr>
          <a:picLocks noChangeAspect="1"/>
        </xdr:cNvPicPr>
      </xdr:nvPicPr>
      <xdr:blipFill>
        <a:blip r:embed="rId14"/>
        <a:stretch/>
      </xdr:blipFill>
      <xdr:spPr bwMode="auto">
        <a:xfrm>
          <a:off x="4486256" y="46751400"/>
          <a:ext cx="752468" cy="5157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542904</xdr:colOff>
      <xdr:row>160</xdr:row>
      <xdr:rowOff>9506</xdr:rowOff>
    </xdr:from>
    <xdr:to>
      <xdr:col>3</xdr:col>
      <xdr:colOff>1152515</xdr:colOff>
      <xdr:row>161</xdr:row>
      <xdr:rowOff>257155</xdr:rowOff>
    </xdr:to>
    <xdr:pic>
      <xdr:nvPicPr>
        <xdr:cNvPr id="144586" name="Picture 9616" hidden="0"/>
        <xdr:cNvPicPr>
          <a:picLocks noChangeAspect="1" noChangeArrowheads="1"/>
        </xdr:cNvPicPr>
      </xdr:nvPicPr>
      <xdr:blipFill>
        <a:blip r:embed="rId15"/>
        <a:stretch/>
      </xdr:blipFill>
      <xdr:spPr bwMode="auto">
        <a:xfrm>
          <a:off x="4543404" y="47267114"/>
          <a:ext cx="609610" cy="5197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380990</xdr:colOff>
      <xdr:row>162</xdr:row>
      <xdr:rowOff>47602</xdr:rowOff>
    </xdr:from>
    <xdr:to>
      <xdr:col>3</xdr:col>
      <xdr:colOff>1304913</xdr:colOff>
      <xdr:row>164</xdr:row>
      <xdr:rowOff>2250</xdr:rowOff>
    </xdr:to>
    <xdr:pic>
      <xdr:nvPicPr>
        <xdr:cNvPr id="144587" name="Picture 21" hidden="0"/>
        <xdr:cNvPicPr>
          <a:picLocks noChangeAspect="1" noChangeArrowheads="1"/>
        </xdr:cNvPicPr>
      </xdr:nvPicPr>
      <xdr:blipFill>
        <a:blip r:embed="rId16"/>
        <a:stretch/>
      </xdr:blipFill>
      <xdr:spPr bwMode="auto">
        <a:xfrm>
          <a:off x="4381490" y="47849495"/>
          <a:ext cx="923922" cy="4989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390503</xdr:colOff>
      <xdr:row>164</xdr:row>
      <xdr:rowOff>47602</xdr:rowOff>
    </xdr:from>
    <xdr:to>
      <xdr:col>3</xdr:col>
      <xdr:colOff>1228704</xdr:colOff>
      <xdr:row>166</xdr:row>
      <xdr:rowOff>0</xdr:rowOff>
    </xdr:to>
    <xdr:pic>
      <xdr:nvPicPr>
        <xdr:cNvPr id="144588" name="Picture 14" hidden="0"/>
        <xdr:cNvPicPr>
          <a:picLocks noChangeAspect="1" noChangeArrowheads="1"/>
        </xdr:cNvPicPr>
      </xdr:nvPicPr>
      <xdr:blipFill>
        <a:blip r:embed="rId17"/>
        <a:stretch/>
      </xdr:blipFill>
      <xdr:spPr bwMode="auto">
        <a:xfrm>
          <a:off x="4391003" y="48393781"/>
          <a:ext cx="838200" cy="4966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419088</xdr:colOff>
      <xdr:row>166</xdr:row>
      <xdr:rowOff>47602</xdr:rowOff>
    </xdr:from>
    <xdr:to>
      <xdr:col>3</xdr:col>
      <xdr:colOff>1266802</xdr:colOff>
      <xdr:row>167</xdr:row>
      <xdr:rowOff>219059</xdr:rowOff>
    </xdr:to>
    <xdr:pic>
      <xdr:nvPicPr>
        <xdr:cNvPr id="144589" name="Рисунок 20" descr="Белый.png" hidden="0"/>
        <xdr:cNvPicPr>
          <a:picLocks noChangeAspect="1"/>
        </xdr:cNvPicPr>
      </xdr:nvPicPr>
      <xdr:blipFill>
        <a:blip r:embed="rId18"/>
        <a:stretch/>
      </xdr:blipFill>
      <xdr:spPr bwMode="auto">
        <a:xfrm>
          <a:off x="4419588" y="48938067"/>
          <a:ext cx="847713" cy="443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323836</xdr:colOff>
      <xdr:row>35</xdr:row>
      <xdr:rowOff>133332</xdr:rowOff>
    </xdr:from>
    <xdr:to>
      <xdr:col>1</xdr:col>
      <xdr:colOff>2133598</xdr:colOff>
      <xdr:row>36</xdr:row>
      <xdr:rowOff>266684</xdr:rowOff>
    </xdr:to>
    <xdr:pic>
      <xdr:nvPicPr>
        <xdr:cNvPr id="143786" name="Рисунок 3" hidden="0"/>
        <xdr:cNvPicPr>
          <a:picLocks noChangeAspect="1"/>
        </xdr:cNvPicPr>
      </xdr:nvPicPr>
      <xdr:blipFill>
        <a:blip r:embed="rId1"/>
        <a:stretch/>
      </xdr:blipFill>
      <xdr:spPr bwMode="auto">
        <a:xfrm flipH="0" flipV="0">
          <a:off x="781036" y="13792182"/>
          <a:ext cx="1809761" cy="5715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95237</xdr:colOff>
      <xdr:row>52</xdr:row>
      <xdr:rowOff>698494</xdr:rowOff>
    </xdr:from>
    <xdr:to>
      <xdr:col>1</xdr:col>
      <xdr:colOff>2133598</xdr:colOff>
      <xdr:row>52</xdr:row>
      <xdr:rowOff>698494</xdr:rowOff>
    </xdr:to>
    <xdr:pic>
      <xdr:nvPicPr>
        <xdr:cNvPr id="143787" name="Изображение 7" hidden="0"/>
        <xdr:cNvPicPr>
          <a:picLocks noChangeAspect="1"/>
        </xdr:cNvPicPr>
      </xdr:nvPicPr>
      <xdr:blipFill>
        <a:blip r:embed="rId2"/>
        <a:srcRect l="0" t="9880" r="0" b="8640"/>
        <a:stretch/>
      </xdr:blipFill>
      <xdr:spPr bwMode="auto">
        <a:xfrm>
          <a:off x="552438" y="25139644"/>
          <a:ext cx="2038359" cy="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190479</xdr:colOff>
      <xdr:row>52</xdr:row>
      <xdr:rowOff>693961</xdr:rowOff>
    </xdr:from>
    <xdr:to>
      <xdr:col>5</xdr:col>
      <xdr:colOff>1743057</xdr:colOff>
      <xdr:row>52</xdr:row>
      <xdr:rowOff>693961</xdr:rowOff>
    </xdr:to>
    <xdr:pic>
      <xdr:nvPicPr>
        <xdr:cNvPr id="143788" name="Изображение 6" hidden="0"/>
        <xdr:cNvPicPr>
          <a:picLocks noChangeAspect="1"/>
        </xdr:cNvPicPr>
      </xdr:nvPicPr>
      <xdr:blipFill>
        <a:blip r:embed="rId3"/>
        <a:srcRect l="0" t="10330" r="4000" b="10799"/>
        <a:stretch/>
      </xdr:blipFill>
      <xdr:spPr bwMode="auto">
        <a:xfrm>
          <a:off x="8896330" y="25135112"/>
          <a:ext cx="1552575" cy="0"/>
        </a:xfrm>
        <a:prstGeom prst="rect">
          <a:avLst/>
        </a:prstGeom>
        <a:noFill/>
        <a:ln>
          <a:noFill/>
          <a:miter/>
        </a:ln>
      </xdr:spPr>
    </xdr:pic>
    <xdr:clientData/>
  </xdr:twoCellAnchor>
  <xdr:twoCellAnchor editAs="oneCell">
    <xdr:from>
      <xdr:col>2</xdr:col>
      <xdr:colOff>726477</xdr:colOff>
      <xdr:row>7</xdr:row>
      <xdr:rowOff>130002</xdr:rowOff>
    </xdr:from>
    <xdr:to>
      <xdr:col>2</xdr:col>
      <xdr:colOff>1501801</xdr:colOff>
      <xdr:row>9</xdr:row>
      <xdr:rowOff>323844</xdr:rowOff>
    </xdr:to>
    <xdr:pic>
      <xdr:nvPicPr>
        <xdr:cNvPr id="143789" name="Рисунок 23" hidden="0"/>
        <xdr:cNvPicPr>
          <a:picLocks noChangeAspect="1" noChangeArrowheads="1"/>
        </xdr:cNvPicPr>
      </xdr:nvPicPr>
      <xdr:blipFill>
        <a:blip r:embed="rId4"/>
        <a:srcRect l="41080" t="0" r="38760" b="0"/>
        <a:stretch/>
      </xdr:blipFill>
      <xdr:spPr bwMode="auto">
        <a:xfrm rot="942094" flipH="1" flipV="0">
          <a:off x="3435812" y="2543004"/>
          <a:ext cx="775323" cy="19718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473818</xdr:colOff>
      <xdr:row>7</xdr:row>
      <xdr:rowOff>612548</xdr:rowOff>
    </xdr:from>
    <xdr:to>
      <xdr:col>2</xdr:col>
      <xdr:colOff>1264626</xdr:colOff>
      <xdr:row>10</xdr:row>
      <xdr:rowOff>174071</xdr:rowOff>
    </xdr:to>
    <xdr:pic>
      <xdr:nvPicPr>
        <xdr:cNvPr id="143790" name="Picture 10" hidden="0"/>
        <xdr:cNvPicPr>
          <a:picLocks noChangeAspect="1" noChangeArrowheads="1"/>
        </xdr:cNvPicPr>
      </xdr:nvPicPr>
      <xdr:blipFill>
        <a:blip r:embed="rId5"/>
        <a:srcRect l="45730" t="0" r="46650" b="0"/>
        <a:stretch/>
      </xdr:blipFill>
      <xdr:spPr bwMode="auto">
        <a:xfrm rot="311536" flipH="0" flipV="0">
          <a:off x="3064618" y="3031898"/>
          <a:ext cx="790808" cy="22475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857232</xdr:colOff>
      <xdr:row>35</xdr:row>
      <xdr:rowOff>95232</xdr:rowOff>
    </xdr:from>
    <xdr:to>
      <xdr:col>5</xdr:col>
      <xdr:colOff>1466831</xdr:colOff>
      <xdr:row>36</xdr:row>
      <xdr:rowOff>304784</xdr:rowOff>
    </xdr:to>
    <xdr:pic>
      <xdr:nvPicPr>
        <xdr:cNvPr id="143791" name="Рисунок 27" hidden="0"/>
        <xdr:cNvPicPr>
          <a:picLocks noChangeAspect="1"/>
        </xdr:cNvPicPr>
      </xdr:nvPicPr>
      <xdr:blipFill>
        <a:blip r:embed="rId6"/>
        <a:stretch/>
      </xdr:blipFill>
      <xdr:spPr bwMode="auto">
        <a:xfrm>
          <a:off x="9563082" y="13754082"/>
          <a:ext cx="609598" cy="6477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95237</xdr:colOff>
      <xdr:row>15</xdr:row>
      <xdr:rowOff>104763</xdr:rowOff>
    </xdr:from>
    <xdr:to>
      <xdr:col>1</xdr:col>
      <xdr:colOff>2133599</xdr:colOff>
      <xdr:row>17</xdr:row>
      <xdr:rowOff>209543</xdr:rowOff>
    </xdr:to>
    <xdr:pic>
      <xdr:nvPicPr>
        <xdr:cNvPr id="143792" name="Рисунок 11" descr="https://xn--80ateckffckku3fwa.xn--p1ai/image/cache/data/Vodost/888/3-325x325.jpg" hidden="0"/>
        <xdr:cNvPicPr>
          <a:picLocks noChangeAspect="1" noChangeArrowheads="1"/>
        </xdr:cNvPicPr>
      </xdr:nvPicPr>
      <xdr:blipFill>
        <a:blip r:embed="rId7"/>
        <a:stretch/>
      </xdr:blipFill>
      <xdr:spPr bwMode="auto">
        <a:xfrm flipH="0" flipV="0">
          <a:off x="557881" y="6500121"/>
          <a:ext cx="2027475" cy="12477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714364</xdr:colOff>
      <xdr:row>21</xdr:row>
      <xdr:rowOff>317474</xdr:rowOff>
    </xdr:from>
    <xdr:to>
      <xdr:col>22</xdr:col>
      <xdr:colOff>304772</xdr:colOff>
      <xdr:row>22</xdr:row>
      <xdr:rowOff>304774</xdr:rowOff>
    </xdr:to>
    <xdr:sp>
      <xdr:nvSpPr>
        <xdr:cNvPr id="143793" name="AutoShape 86" descr="Краб-система угол на 4 стороны фото 1" hidden="0"/>
        <xdr:cNvSpPr>
          <a:spLocks noChangeArrowheads="1" noChangeAspect="1"/>
        </xdr:cNvSpPr>
      </xdr:nvSpPr>
      <xdr:spPr bwMode="auto">
        <a:xfrm>
          <a:off x="22499400" y="9407046"/>
          <a:ext cx="311586" cy="31387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0" tIns="0" rIns="0" bIns="0"/>
        <a:lstStyle/>
        <a:p>
          <a:pPr algn="l">
            <a:lnSpc>
              <a:spcPct val="100000"/>
            </a:lnSpc>
            <a:defRPr/>
          </a:pPr>
          <a:endParaRPr/>
        </a:p>
      </xdr:txBody>
    </xdr:sp>
    <xdr:clientData/>
  </xdr:twoCellAnchor>
  <xdr:twoCellAnchor editAs="oneCell">
    <xdr:from>
      <xdr:col>21</xdr:col>
      <xdr:colOff>714364</xdr:colOff>
      <xdr:row>21</xdr:row>
      <xdr:rowOff>317474</xdr:rowOff>
    </xdr:from>
    <xdr:to>
      <xdr:col>22</xdr:col>
      <xdr:colOff>304772</xdr:colOff>
      <xdr:row>22</xdr:row>
      <xdr:rowOff>304774</xdr:rowOff>
    </xdr:to>
    <xdr:sp>
      <xdr:nvSpPr>
        <xdr:cNvPr id="143794" name="AutoShape 90" descr="Краб-система угол на 4 стороны фото 1" hidden="0"/>
        <xdr:cNvSpPr>
          <a:spLocks noChangeArrowheads="1" noChangeAspect="1"/>
        </xdr:cNvSpPr>
      </xdr:nvSpPr>
      <xdr:spPr bwMode="auto">
        <a:xfrm>
          <a:off x="22499400" y="9407046"/>
          <a:ext cx="311586" cy="31387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0" tIns="0" rIns="0" bIns="0"/>
        <a:lstStyle/>
        <a:p>
          <a:pPr algn="l">
            <a:lnSpc>
              <a:spcPct val="100000"/>
            </a:lnSpc>
            <a:defRPr/>
          </a:pPr>
          <a:endParaRPr/>
        </a:p>
      </xdr:txBody>
    </xdr:sp>
    <xdr:clientData/>
  </xdr:twoCellAnchor>
  <xdr:twoCellAnchor editAs="oneCell">
    <xdr:from>
      <xdr:col>21</xdr:col>
      <xdr:colOff>714364</xdr:colOff>
      <xdr:row>21</xdr:row>
      <xdr:rowOff>317474</xdr:rowOff>
    </xdr:from>
    <xdr:to>
      <xdr:col>22</xdr:col>
      <xdr:colOff>304772</xdr:colOff>
      <xdr:row>22</xdr:row>
      <xdr:rowOff>304774</xdr:rowOff>
    </xdr:to>
    <xdr:sp>
      <xdr:nvSpPr>
        <xdr:cNvPr id="143795" name="AutoShape 91" descr="O:\%D0%A4%D0%9B%D0%AD%D0%A8%D0%9A%D0%90\2 %D0%A1%D0%90%D0%99%D0%A2  %D0%A0%D0%95%D0%9A%D0%9B%D0%90%D0%9C%D0%90\%D0%9C%D0%B0%D1%82%D0%B5%D1%80%D0%B8%D0%B0%D0%BB%D1%8B %D0%B4%D0%BB%D1%8F %D0%B7%D0%B0%D0%BB%D0%B8%D0%B2%D0%BA%D0%B8 %D1%81%D0%B0%D0%B9%D1%82%D0%B0\%D0%9A%D1%80%D0%B0%D0%B1 %D1%81%D0%B8%D1%81%D1%82%D0%B5%D0%BC%D0%B0.webp" hidden="0"/>
        <xdr:cNvSpPr>
          <a:spLocks noChangeArrowheads="1" noChangeAspect="1"/>
        </xdr:cNvSpPr>
      </xdr:nvSpPr>
      <xdr:spPr bwMode="auto">
        <a:xfrm>
          <a:off x="22499400" y="9407046"/>
          <a:ext cx="311586" cy="31387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0" tIns="0" rIns="0" bIns="0"/>
        <a:lstStyle/>
        <a:p>
          <a:pPr algn="l">
            <a:lnSpc>
              <a:spcPct val="100000"/>
            </a:lnSpc>
            <a:defRPr/>
          </a:pPr>
          <a:endParaRPr/>
        </a:p>
      </xdr:txBody>
    </xdr:sp>
    <xdr:clientData/>
  </xdr:twoCellAnchor>
  <xdr:twoCellAnchor editAs="oneCell">
    <xdr:from>
      <xdr:col>22</xdr:col>
      <xdr:colOff>698479</xdr:colOff>
      <xdr:row>21</xdr:row>
      <xdr:rowOff>317474</xdr:rowOff>
    </xdr:from>
    <xdr:to>
      <xdr:col>23</xdr:col>
      <xdr:colOff>304772</xdr:colOff>
      <xdr:row>22</xdr:row>
      <xdr:rowOff>304774</xdr:rowOff>
    </xdr:to>
    <xdr:sp>
      <xdr:nvSpPr>
        <xdr:cNvPr id="143796" name="AutoShape 94" descr="O:\%D0%A4%D0%9B%D0%AD%D0%A8%D0%9A%D0%90\2 %D0%A1%D0%90%D0%99%D0%A2  %D0%A0%D0%95%D0%9A%D0%9B%D0%90%D0%9C%D0%90\%D0%9C%D0%B0%D1%82%D0%B5%D1%80%D0%B8%D0%B0%D0%BB%D1%8B %D0%B4%D0%BB%D1%8F %D0%B7%D0%B0%D0%BB%D0%B8%D0%B2%D0%BA%D0%B8 %D1%81%D0%B0%D0%B9%D1%82%D0%B0\%D0%9A%D1%80%D0%B0%D0%B1 %D1%81%D0%B8%D1%81%D1%82%D0%B5%D0%BC%D0%B0.webp" hidden="0"/>
        <xdr:cNvSpPr>
          <a:spLocks noChangeArrowheads="1" noChangeAspect="1"/>
        </xdr:cNvSpPr>
      </xdr:nvSpPr>
      <xdr:spPr bwMode="auto">
        <a:xfrm>
          <a:off x="23204694" y="9407046"/>
          <a:ext cx="313864" cy="31387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0" tIns="0" rIns="0" bIns="0"/>
        <a:lstStyle/>
        <a:p>
          <a:pPr algn="l">
            <a:lnSpc>
              <a:spcPct val="100000"/>
            </a:lnSpc>
            <a:defRPr/>
          </a:pPr>
          <a:endParaRPr/>
        </a:p>
      </xdr:txBody>
    </xdr:sp>
    <xdr:clientData/>
  </xdr:twoCellAnchor>
  <xdr:twoCellAnchor editAs="oneCell">
    <xdr:from>
      <xdr:col>1</xdr:col>
      <xdr:colOff>123813</xdr:colOff>
      <xdr:row>22</xdr:row>
      <xdr:rowOff>76191</xdr:rowOff>
    </xdr:from>
    <xdr:to>
      <xdr:col>2</xdr:col>
      <xdr:colOff>1422389</xdr:colOff>
      <xdr:row>30</xdr:row>
      <xdr:rowOff>323849</xdr:rowOff>
    </xdr:to>
    <xdr:pic>
      <xdr:nvPicPr>
        <xdr:cNvPr id="143797" name="Рисунок 21" descr="https://images.ru.prom.st/530177688_w640_h640_krab-sistema-dlya-prof.jpg" hidden="0"/>
        <xdr:cNvPicPr>
          <a:picLocks noChangeAspect="1" noChangeArrowheads="1"/>
        </xdr:cNvPicPr>
      </xdr:nvPicPr>
      <xdr:blipFill>
        <a:blip r:embed="rId8"/>
        <a:stretch/>
      </xdr:blipFill>
      <xdr:spPr bwMode="auto">
        <a:xfrm>
          <a:off x="586456" y="9492334"/>
          <a:ext cx="3554640" cy="286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95237</xdr:colOff>
      <xdr:row>43</xdr:row>
      <xdr:rowOff>133339</xdr:rowOff>
    </xdr:from>
    <xdr:to>
      <xdr:col>1</xdr:col>
      <xdr:colOff>2133598</xdr:colOff>
      <xdr:row>45</xdr:row>
      <xdr:rowOff>219067</xdr:rowOff>
    </xdr:to>
    <xdr:pic>
      <xdr:nvPicPr>
        <xdr:cNvPr id="143798" name="Рисунок 14" hidden="0"/>
        <xdr:cNvPicPr>
          <a:picLocks noChangeAspect="1"/>
        </xdr:cNvPicPr>
      </xdr:nvPicPr>
      <xdr:blipFill>
        <a:blip r:embed="rId9"/>
        <a:stretch/>
      </xdr:blipFill>
      <xdr:spPr bwMode="auto">
        <a:xfrm>
          <a:off x="552438" y="18230840"/>
          <a:ext cx="2038359" cy="14954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85714</xdr:colOff>
      <xdr:row>40</xdr:row>
      <xdr:rowOff>57138</xdr:rowOff>
    </xdr:from>
    <xdr:to>
      <xdr:col>1</xdr:col>
      <xdr:colOff>2133598</xdr:colOff>
      <xdr:row>42</xdr:row>
      <xdr:rowOff>304789</xdr:rowOff>
    </xdr:to>
    <xdr:pic>
      <xdr:nvPicPr>
        <xdr:cNvPr id="143799" name="Рисунок 2" hidden="0"/>
        <xdr:cNvPicPr>
          <a:picLocks noChangeAspect="1"/>
        </xdr:cNvPicPr>
      </xdr:nvPicPr>
      <xdr:blipFill>
        <a:blip r:embed="rId10"/>
        <a:stretch/>
      </xdr:blipFill>
      <xdr:spPr bwMode="auto">
        <a:xfrm flipH="0" flipV="0">
          <a:off x="542914" y="16040088"/>
          <a:ext cx="2047883" cy="16573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323835</xdr:colOff>
      <xdr:row>55</xdr:row>
      <xdr:rowOff>590537</xdr:rowOff>
    </xdr:from>
    <xdr:to>
      <xdr:col>2</xdr:col>
      <xdr:colOff>1260462</xdr:colOff>
      <xdr:row>56</xdr:row>
      <xdr:rowOff>1838310</xdr:rowOff>
    </xdr:to>
    <xdr:pic>
      <xdr:nvPicPr>
        <xdr:cNvPr id="143800" name="Рисунок 4" hidden="0"/>
        <xdr:cNvPicPr>
          <a:picLocks noChangeAspect="1"/>
        </xdr:cNvPicPr>
      </xdr:nvPicPr>
      <xdr:blipFill>
        <a:blip r:embed="rId11"/>
        <a:stretch/>
      </xdr:blipFill>
      <xdr:spPr bwMode="auto">
        <a:xfrm>
          <a:off x="784210" y="25546037"/>
          <a:ext cx="3206752" cy="19462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95237</xdr:colOff>
      <xdr:row>46</xdr:row>
      <xdr:rowOff>95237</xdr:rowOff>
    </xdr:from>
    <xdr:to>
      <xdr:col>1</xdr:col>
      <xdr:colOff>2133598</xdr:colOff>
      <xdr:row>50</xdr:row>
      <xdr:rowOff>314312</xdr:rowOff>
    </xdr:to>
    <xdr:pic>
      <xdr:nvPicPr>
        <xdr:cNvPr id="143801" name="Рисунок 5" hidden="0"/>
        <xdr:cNvPicPr>
          <a:picLocks noChangeAspect="1"/>
        </xdr:cNvPicPr>
      </xdr:nvPicPr>
      <xdr:blipFill>
        <a:blip r:embed="rId12"/>
        <a:stretch/>
      </xdr:blipFill>
      <xdr:spPr bwMode="auto">
        <a:xfrm>
          <a:off x="552438" y="20307288"/>
          <a:ext cx="2038359" cy="30384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95239</xdr:colOff>
      <xdr:row>18</xdr:row>
      <xdr:rowOff>47613</xdr:rowOff>
    </xdr:from>
    <xdr:to>
      <xdr:col>1</xdr:col>
      <xdr:colOff>2133599</xdr:colOff>
      <xdr:row>21</xdr:row>
      <xdr:rowOff>285741</xdr:rowOff>
    </xdr:to>
    <xdr:pic>
      <xdr:nvPicPr>
        <xdr:cNvPr id="143802" name="Рисунок 20" descr="https://cdn2.static1-sima-land.com/items/1970237/0/700-nw.jpg" hidden="0"/>
        <xdr:cNvPicPr>
          <a:picLocks noChangeAspect="1" noChangeArrowheads="1"/>
        </xdr:cNvPicPr>
      </xdr:nvPicPr>
      <xdr:blipFill>
        <a:blip r:embed="rId13"/>
        <a:stretch/>
      </xdr:blipFill>
      <xdr:spPr bwMode="auto">
        <a:xfrm>
          <a:off x="557883" y="8157471"/>
          <a:ext cx="2027473" cy="12178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266683</xdr:colOff>
      <xdr:row>18</xdr:row>
      <xdr:rowOff>114277</xdr:rowOff>
    </xdr:from>
    <xdr:to>
      <xdr:col>5</xdr:col>
      <xdr:colOff>1904983</xdr:colOff>
      <xdr:row>21</xdr:row>
      <xdr:rowOff>285732</xdr:rowOff>
    </xdr:to>
    <xdr:pic>
      <xdr:nvPicPr>
        <xdr:cNvPr id="143803" name="Рисунок 21" descr="https://dalradio.ru/thumb/2/12r4oAZ3QxjfiJCjB2MDUw/550r550/d/tros-3.jpg" hidden="0"/>
        <xdr:cNvPicPr>
          <a:picLocks noChangeAspect="1" noChangeArrowheads="1"/>
        </xdr:cNvPicPr>
      </xdr:nvPicPr>
      <xdr:blipFill>
        <a:blip r:embed="rId14"/>
        <a:stretch/>
      </xdr:blipFill>
      <xdr:spPr bwMode="auto">
        <a:xfrm>
          <a:off x="8811970" y="8224138"/>
          <a:ext cx="1638299" cy="1151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66656</xdr:colOff>
      <xdr:row>15</xdr:row>
      <xdr:rowOff>123801</xdr:rowOff>
    </xdr:from>
    <xdr:to>
      <xdr:col>5</xdr:col>
      <xdr:colOff>2000233</xdr:colOff>
      <xdr:row>17</xdr:row>
      <xdr:rowOff>361931</xdr:rowOff>
    </xdr:to>
    <xdr:pic>
      <xdr:nvPicPr>
        <xdr:cNvPr id="143804" name="Рисунок 22" descr="https://st44.stpulscen.ru/images/product/240/739/272_big.jpeg" hidden="0"/>
        <xdr:cNvPicPr>
          <a:picLocks noChangeAspect="1" noChangeArrowheads="1"/>
        </xdr:cNvPicPr>
      </xdr:nvPicPr>
      <xdr:blipFill>
        <a:blip r:embed="rId15"/>
        <a:stretch/>
      </xdr:blipFill>
      <xdr:spPr bwMode="auto">
        <a:xfrm>
          <a:off x="8611943" y="6519160"/>
          <a:ext cx="1933575" cy="13811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CC2A0D05-CDB4-90B3-D7A6-A82CBACCD22C}"/>
  <namedSheetView name="View2" id="{48C3476C-3ADC-F84D-BF11-028A9884D1AD}"/>
  <namedSheetView name="View3" id="{CF37E1F1-5093-F8FD-92AD-FC76F2559D22}"/>
  <namedSheetView name="View4" id="{3D71CF31-54B9-D3B8-7438-D61A25230987}"/>
</namedSheetView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 bwMode="auto"/>
      <a:bodyPr/>
      <a:lstStyle/>
    </a:txDef>
  </a:objectDefaults>
</a:theme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4.xml.rels><?xml version="1.0" encoding="UTF-8" standalone="yes"?><Relationships xmlns="http://schemas.openxmlformats.org/package/2006/relationships"><Relationship 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1">
    <tabColor rgb="FFDD0806"/>
    <outlinePr applyStyles="0" summaryBelow="1" summaryRight="1" showOutlineSymbols="1"/>
    <pageSetUpPr autoPageBreaks="1" fitToPage="1"/>
  </sheetPr>
  <sheetViews>
    <sheetView zoomScale="70" workbookViewId="0">
      <selection activeCell="I2" activeCellId="0" sqref="I2"/>
    </sheetView>
  </sheetViews>
  <sheetFormatPr defaultColWidth="8.7109375" defaultRowHeight="12.75"/>
  <cols>
    <col customWidth="1" min="1" max="1" style="1" width="5.421875"/>
    <col customWidth="1" min="2" max="2" style="2" width="37.7109375"/>
    <col customWidth="1" min="3" max="3" style="2" width="31.28125"/>
    <col customWidth="1" min="4" max="4" style="3" width="18.42578125"/>
    <col customWidth="1" min="5" max="6" style="3" width="12.28515625"/>
  </cols>
  <sheetData>
    <row r="1" ht="24.75" customHeight="1">
      <c r="A1" s="1"/>
      <c r="B1" s="4" t="s">
        <v>0</v>
      </c>
      <c r="C1" s="5" t="s">
        <v>1</v>
      </c>
      <c r="D1" s="5"/>
      <c r="E1" s="6" t="s">
        <v>2</v>
      </c>
      <c r="F1" s="7"/>
    </row>
    <row r="2" ht="31.5" customHeight="1">
      <c r="B2" s="8"/>
      <c r="C2" s="9" t="s">
        <v>3</v>
      </c>
      <c r="D2" s="10" t="s">
        <v>4</v>
      </c>
      <c r="E2" s="10"/>
      <c r="F2" s="11"/>
    </row>
    <row r="3" ht="23.25">
      <c r="B3" s="12" t="s">
        <v>5</v>
      </c>
      <c r="C3" s="13"/>
      <c r="D3" s="14"/>
      <c r="E3" s="14"/>
      <c r="F3" s="15"/>
    </row>
    <row r="4" ht="26.25">
      <c r="B4" s="16" t="s">
        <v>6</v>
      </c>
      <c r="C4" s="17"/>
      <c r="D4" s="17"/>
      <c r="E4" s="18"/>
      <c r="F4" s="19"/>
    </row>
    <row r="5" ht="31.5" customHeight="1">
      <c r="B5" s="20" t="s">
        <v>7</v>
      </c>
      <c r="C5" s="21" t="s">
        <v>8</v>
      </c>
      <c r="D5" s="22" t="s">
        <v>9</v>
      </c>
      <c r="E5" s="23" t="s">
        <v>10</v>
      </c>
      <c r="F5" s="24"/>
    </row>
    <row r="6" ht="15.75" customHeight="1">
      <c r="B6" s="25"/>
      <c r="C6" s="26"/>
      <c r="D6" s="27"/>
      <c r="E6" s="28" t="s">
        <v>11</v>
      </c>
      <c r="F6" s="29" t="s">
        <v>12</v>
      </c>
    </row>
    <row r="7" ht="15" customHeight="1">
      <c r="A7" s="1">
        <v>1001</v>
      </c>
      <c r="B7" s="30" t="s">
        <v>13</v>
      </c>
      <c r="C7" s="31" t="s">
        <v>14</v>
      </c>
      <c r="D7" s="32">
        <v>7.5</v>
      </c>
      <c r="E7" s="33">
        <v>68</v>
      </c>
      <c r="F7" s="34">
        <f>D7*E7</f>
        <v>510</v>
      </c>
    </row>
    <row r="8" ht="15" customHeight="1">
      <c r="A8" s="1">
        <f t="shared" ref="A8:A10" si="0">A7+1</f>
        <v>1002</v>
      </c>
      <c r="B8" s="35"/>
      <c r="C8" s="36" t="s">
        <v>15</v>
      </c>
      <c r="D8" s="37">
        <v>10</v>
      </c>
      <c r="E8" s="38"/>
      <c r="F8" s="39">
        <f>D8*E7</f>
        <v>680</v>
      </c>
    </row>
    <row r="9" ht="15" customHeight="1">
      <c r="A9" s="1">
        <f t="shared" si="0"/>
        <v>1003</v>
      </c>
      <c r="B9" s="35"/>
      <c r="C9" s="40" t="s">
        <v>16</v>
      </c>
      <c r="D9" s="37">
        <v>12.5</v>
      </c>
      <c r="E9" s="41">
        <v>65</v>
      </c>
      <c r="F9" s="39">
        <f>D9*E9</f>
        <v>812.5</v>
      </c>
    </row>
    <row r="10" ht="15" customHeight="1">
      <c r="A10" s="1">
        <f t="shared" si="0"/>
        <v>1004</v>
      </c>
      <c r="B10" s="42" t="s">
        <v>17</v>
      </c>
      <c r="C10" s="40" t="s">
        <v>18</v>
      </c>
      <c r="D10" s="37">
        <v>15</v>
      </c>
      <c r="E10" s="43"/>
      <c r="F10" s="39">
        <f>D10*E9</f>
        <v>975</v>
      </c>
    </row>
    <row r="11" ht="15" customHeight="1">
      <c r="A11" s="1">
        <f t="shared" ref="A11:A74" si="1">A10+1</f>
        <v>1005</v>
      </c>
      <c r="B11" s="42"/>
      <c r="C11" s="40" t="s">
        <v>19</v>
      </c>
      <c r="D11" s="37">
        <v>17.5</v>
      </c>
      <c r="E11" s="43"/>
      <c r="F11" s="39">
        <f>D11*E9</f>
        <v>1137.5</v>
      </c>
    </row>
    <row r="12" ht="15.75" customHeight="1">
      <c r="A12" s="1">
        <f t="shared" si="1"/>
        <v>1006</v>
      </c>
      <c r="B12" s="44" t="s">
        <v>20</v>
      </c>
      <c r="C12" s="45" t="s">
        <v>21</v>
      </c>
      <c r="D12" s="46">
        <v>25</v>
      </c>
      <c r="E12" s="43"/>
      <c r="F12" s="39">
        <f>D12*E9</f>
        <v>1625</v>
      </c>
    </row>
    <row r="13" ht="15.75" customHeight="1">
      <c r="A13" s="1">
        <f t="shared" si="1"/>
        <v>1007</v>
      </c>
      <c r="B13" s="44"/>
      <c r="C13" s="40" t="s">
        <v>22</v>
      </c>
      <c r="D13" s="47">
        <v>50</v>
      </c>
      <c r="E13" s="43"/>
      <c r="F13" s="39">
        <f>D13*E9</f>
        <v>3250</v>
      </c>
    </row>
    <row r="14" ht="15.75" customHeight="1">
      <c r="A14" s="1">
        <f t="shared" si="1"/>
        <v>1008</v>
      </c>
      <c r="B14" s="48"/>
      <c r="C14" s="45" t="s">
        <v>23</v>
      </c>
      <c r="D14" s="46">
        <v>75</v>
      </c>
      <c r="E14" s="49"/>
      <c r="F14" s="50">
        <f>D14*E9</f>
        <v>4875</v>
      </c>
    </row>
    <row r="15" ht="26.25">
      <c r="A15" s="1">
        <f t="shared" si="1"/>
        <v>1009</v>
      </c>
      <c r="B15" s="51" t="s">
        <v>24</v>
      </c>
      <c r="C15" s="31" t="s">
        <v>22</v>
      </c>
      <c r="D15" s="32">
        <v>50</v>
      </c>
      <c r="E15" s="52">
        <v>100</v>
      </c>
      <c r="F15" s="34">
        <f>D15*E15</f>
        <v>5000</v>
      </c>
    </row>
    <row r="16" ht="26.25">
      <c r="A16" s="1">
        <f t="shared" si="1"/>
        <v>1010</v>
      </c>
      <c r="B16" s="53" t="s">
        <v>25</v>
      </c>
      <c r="C16" s="40" t="s">
        <v>22</v>
      </c>
      <c r="D16" s="47">
        <v>50</v>
      </c>
      <c r="E16" s="54">
        <v>120</v>
      </c>
      <c r="F16" s="39">
        <f>D16*E16</f>
        <v>6000</v>
      </c>
    </row>
    <row r="17" ht="26.25">
      <c r="A17" s="1">
        <f t="shared" si="1"/>
        <v>1011</v>
      </c>
      <c r="B17" s="55" t="s">
        <v>26</v>
      </c>
      <c r="C17" s="56" t="s">
        <v>22</v>
      </c>
      <c r="D17" s="57">
        <v>50</v>
      </c>
      <c r="E17" s="58">
        <v>185</v>
      </c>
      <c r="F17" s="50">
        <f>D17*E17</f>
        <v>9250</v>
      </c>
    </row>
    <row r="18" ht="26.25">
      <c r="A18" s="1"/>
      <c r="B18" s="16" t="s">
        <v>27</v>
      </c>
      <c r="C18" s="59"/>
      <c r="D18" s="59"/>
      <c r="E18" s="60"/>
      <c r="F18" s="61"/>
    </row>
    <row r="19" ht="15.75">
      <c r="A19" s="1">
        <v>1013</v>
      </c>
      <c r="B19" s="62" t="s">
        <v>28</v>
      </c>
      <c r="C19" s="63" t="s">
        <v>29</v>
      </c>
      <c r="D19" s="64">
        <v>48</v>
      </c>
      <c r="E19" s="65">
        <v>75</v>
      </c>
      <c r="F19" s="66">
        <f>D19*E19</f>
        <v>3600</v>
      </c>
    </row>
    <row r="20" ht="15.75">
      <c r="A20" s="1">
        <f t="shared" si="1"/>
        <v>1014</v>
      </c>
      <c r="B20" s="62"/>
      <c r="C20" s="63" t="s">
        <v>30</v>
      </c>
      <c r="D20" s="64">
        <v>80</v>
      </c>
      <c r="E20" s="67"/>
      <c r="F20" s="68">
        <f>D20*E19</f>
        <v>6000</v>
      </c>
    </row>
    <row r="21" ht="15.75">
      <c r="A21" s="1">
        <f t="shared" si="1"/>
        <v>1015</v>
      </c>
      <c r="B21" s="69" t="s">
        <v>31</v>
      </c>
      <c r="C21" s="63" t="s">
        <v>32</v>
      </c>
      <c r="D21" s="63">
        <v>54</v>
      </c>
      <c r="E21" s="67"/>
      <c r="F21" s="68">
        <f>D21*E19</f>
        <v>4050</v>
      </c>
    </row>
    <row r="22" ht="15.75">
      <c r="A22" s="1">
        <f t="shared" si="1"/>
        <v>1016</v>
      </c>
      <c r="B22" s="62"/>
      <c r="C22" s="70" t="s">
        <v>33</v>
      </c>
      <c r="D22" s="70">
        <v>90</v>
      </c>
      <c r="E22" s="71"/>
      <c r="F22" s="72">
        <f>D22*E19</f>
        <v>6750</v>
      </c>
    </row>
    <row r="23" ht="26.25">
      <c r="A23" s="1">
        <f t="shared" si="1"/>
        <v>1017</v>
      </c>
      <c r="B23" s="16" t="s">
        <v>34</v>
      </c>
      <c r="C23" s="59"/>
      <c r="D23" s="59"/>
      <c r="E23" s="60"/>
      <c r="F23" s="61"/>
    </row>
    <row r="24" ht="15.949999999999999" customHeight="1">
      <c r="A24" s="1">
        <f t="shared" si="1"/>
        <v>1018</v>
      </c>
      <c r="B24" s="73" t="s">
        <v>35</v>
      </c>
      <c r="C24" s="74" t="s">
        <v>36</v>
      </c>
      <c r="D24" s="75">
        <v>25</v>
      </c>
      <c r="E24" s="65">
        <v>76</v>
      </c>
      <c r="F24" s="66">
        <f>D24*E24</f>
        <v>1900</v>
      </c>
    </row>
    <row r="25" ht="15.949999999999999" customHeight="1">
      <c r="A25" s="1">
        <f t="shared" si="1"/>
        <v>1019</v>
      </c>
      <c r="B25" s="76" t="s">
        <v>37</v>
      </c>
      <c r="C25" s="63" t="s">
        <v>38</v>
      </c>
      <c r="D25" s="64">
        <v>30</v>
      </c>
      <c r="E25" s="67"/>
      <c r="F25" s="68">
        <f>D25*E24</f>
        <v>2280</v>
      </c>
    </row>
    <row r="26" ht="15.949999999999999" customHeight="1">
      <c r="A26" s="1">
        <f t="shared" si="1"/>
        <v>1020</v>
      </c>
      <c r="B26" s="76"/>
      <c r="C26" s="63" t="s">
        <v>39</v>
      </c>
      <c r="D26" s="64">
        <v>37.5</v>
      </c>
      <c r="E26" s="67"/>
      <c r="F26" s="68">
        <f>D26*E24</f>
        <v>2850</v>
      </c>
    </row>
    <row r="27" ht="15.949999999999999" customHeight="1">
      <c r="A27" s="1">
        <f t="shared" si="1"/>
        <v>1021</v>
      </c>
      <c r="B27" s="77" t="s">
        <v>40</v>
      </c>
      <c r="C27" s="63" t="s">
        <v>41</v>
      </c>
      <c r="D27" s="63">
        <v>45</v>
      </c>
      <c r="E27" s="67"/>
      <c r="F27" s="68">
        <f>D27*E24</f>
        <v>3420</v>
      </c>
    </row>
    <row r="28" ht="15.949999999999999" customHeight="1">
      <c r="A28" s="1">
        <f t="shared" si="1"/>
        <v>1022</v>
      </c>
      <c r="B28" s="78"/>
      <c r="C28" s="70" t="s">
        <v>42</v>
      </c>
      <c r="D28" s="70">
        <v>50</v>
      </c>
      <c r="E28" s="71"/>
      <c r="F28" s="72">
        <f>D28*E24</f>
        <v>3800</v>
      </c>
    </row>
    <row r="29" s="79" customFormat="1" ht="15.949999999999999" customHeight="1">
      <c r="A29" s="1">
        <f t="shared" si="1"/>
        <v>1023</v>
      </c>
      <c r="B29" s="80" t="s">
        <v>43</v>
      </c>
      <c r="C29" s="81" t="s">
        <v>23</v>
      </c>
      <c r="D29" s="81">
        <v>75</v>
      </c>
      <c r="E29" s="82">
        <v>120</v>
      </c>
      <c r="F29" s="83">
        <f>D29*E29</f>
        <v>9000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="79" customFormat="1" ht="15.949999999999999" customHeight="1">
      <c r="A30" s="1">
        <f t="shared" si="1"/>
        <v>1024</v>
      </c>
      <c r="B30" s="84"/>
      <c r="C30" s="85" t="s">
        <v>33</v>
      </c>
      <c r="D30" s="85">
        <v>90</v>
      </c>
      <c r="E30" s="86"/>
      <c r="F30" s="87">
        <f>D30*E29</f>
        <v>10800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ht="15.949999999999999" customHeight="1">
      <c r="A31" s="1">
        <f t="shared" si="1"/>
        <v>1025</v>
      </c>
      <c r="B31" s="80" t="s">
        <v>44</v>
      </c>
      <c r="C31" s="81" t="s">
        <v>23</v>
      </c>
      <c r="D31" s="81">
        <v>75</v>
      </c>
      <c r="E31" s="82">
        <v>145</v>
      </c>
      <c r="F31" s="83">
        <f>D31*E31</f>
        <v>10875</v>
      </c>
    </row>
    <row r="32" s="79" customFormat="1" ht="15.949999999999999" customHeight="1">
      <c r="A32" s="1">
        <f t="shared" si="1"/>
        <v>1026</v>
      </c>
      <c r="B32" s="84"/>
      <c r="C32" s="85" t="s">
        <v>33</v>
      </c>
      <c r="D32" s="85">
        <v>90</v>
      </c>
      <c r="E32" s="86"/>
      <c r="F32" s="87">
        <f>D32*E31</f>
        <v>13050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ht="15.949999999999999" hidden="1" customHeight="1">
      <c r="A33" s="1">
        <f t="shared" si="1"/>
        <v>1027</v>
      </c>
      <c r="B33" s="80" t="s">
        <v>45</v>
      </c>
      <c r="C33" s="81" t="s">
        <v>46</v>
      </c>
      <c r="D33" s="81">
        <v>37.5</v>
      </c>
      <c r="E33" s="82">
        <v>110</v>
      </c>
      <c r="F33" s="83">
        <f>D33*E33</f>
        <v>4125</v>
      </c>
    </row>
    <row r="34" s="79" customFormat="1" ht="15.949999999999999" hidden="1" customHeight="1">
      <c r="A34" s="1">
        <f t="shared" si="1"/>
        <v>1028</v>
      </c>
      <c r="B34" s="84"/>
      <c r="C34" s="85" t="s">
        <v>47</v>
      </c>
      <c r="D34" s="85">
        <v>45</v>
      </c>
      <c r="E34" s="86"/>
      <c r="F34" s="87">
        <f>D34*E33</f>
        <v>4950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ht="15.949999999999999" customHeight="1">
      <c r="A35" s="1">
        <f t="shared" si="1"/>
        <v>1029</v>
      </c>
      <c r="B35" s="88" t="s">
        <v>48</v>
      </c>
      <c r="C35" s="74" t="s">
        <v>49</v>
      </c>
      <c r="D35" s="74">
        <v>15</v>
      </c>
      <c r="E35" s="89">
        <v>210</v>
      </c>
      <c r="F35" s="90">
        <f>D35*E35</f>
        <v>3150</v>
      </c>
    </row>
    <row r="36" ht="15.949999999999999" customHeight="1">
      <c r="A36" s="1">
        <f t="shared" si="1"/>
        <v>1030</v>
      </c>
      <c r="B36" s="91"/>
      <c r="C36" s="63" t="s">
        <v>50</v>
      </c>
      <c r="D36" s="92">
        <v>18</v>
      </c>
      <c r="E36" s="93"/>
      <c r="F36" s="94">
        <f>D36*E35</f>
        <v>3780</v>
      </c>
    </row>
    <row r="37" ht="15.949999999999999" customHeight="1">
      <c r="A37" s="1">
        <f t="shared" si="1"/>
        <v>1031</v>
      </c>
      <c r="B37" s="76" t="s">
        <v>51</v>
      </c>
      <c r="C37" s="63" t="s">
        <v>52</v>
      </c>
      <c r="D37" s="63">
        <v>22.5</v>
      </c>
      <c r="E37" s="95"/>
      <c r="F37" s="94">
        <f>D37*E35</f>
        <v>4725</v>
      </c>
    </row>
    <row r="38" ht="15.949999999999999" customHeight="1">
      <c r="A38" s="1">
        <f t="shared" si="1"/>
        <v>1032</v>
      </c>
      <c r="B38" s="76"/>
      <c r="C38" s="63" t="s">
        <v>53</v>
      </c>
      <c r="D38" s="63">
        <v>27</v>
      </c>
      <c r="E38" s="95"/>
      <c r="F38" s="94">
        <f>D38*E35</f>
        <v>5670</v>
      </c>
    </row>
    <row r="39" ht="15.949999999999999" customHeight="1">
      <c r="A39" s="1">
        <f t="shared" si="1"/>
        <v>1033</v>
      </c>
      <c r="B39" s="96"/>
      <c r="C39" s="70" t="s">
        <v>54</v>
      </c>
      <c r="D39" s="70">
        <v>30</v>
      </c>
      <c r="E39" s="97"/>
      <c r="F39" s="98">
        <f>D39*E35</f>
        <v>6300</v>
      </c>
    </row>
    <row r="40" ht="21" customHeight="1">
      <c r="A40" s="1">
        <f t="shared" si="1"/>
        <v>1034</v>
      </c>
      <c r="B40" s="99" t="s">
        <v>55</v>
      </c>
      <c r="C40" s="100" t="s">
        <v>22</v>
      </c>
      <c r="D40" s="101">
        <v>50</v>
      </c>
      <c r="E40" s="102">
        <v>135</v>
      </c>
      <c r="F40" s="103">
        <f>D40*E40</f>
        <v>6750</v>
      </c>
    </row>
    <row r="41" ht="21" customHeight="1">
      <c r="A41" s="1">
        <f t="shared" si="1"/>
        <v>1035</v>
      </c>
      <c r="B41" s="104"/>
      <c r="C41" s="105" t="s">
        <v>56</v>
      </c>
      <c r="D41" s="106">
        <v>60</v>
      </c>
      <c r="E41" s="107"/>
      <c r="F41" s="108">
        <f>D41*E40</f>
        <v>8100</v>
      </c>
    </row>
    <row r="42" ht="21" customHeight="1">
      <c r="A42" s="1">
        <f t="shared" si="1"/>
        <v>1036</v>
      </c>
      <c r="B42" s="109" t="s">
        <v>40</v>
      </c>
      <c r="C42" s="110" t="s">
        <v>23</v>
      </c>
      <c r="D42" s="111">
        <v>75</v>
      </c>
      <c r="E42" s="112"/>
      <c r="F42" s="113">
        <f>D42*E40</f>
        <v>10125</v>
      </c>
    </row>
    <row r="43" ht="18" customHeight="1">
      <c r="A43" s="1">
        <f t="shared" si="1"/>
        <v>1037</v>
      </c>
      <c r="B43" s="114" t="s">
        <v>57</v>
      </c>
      <c r="C43" s="81" t="s">
        <v>22</v>
      </c>
      <c r="D43" s="32">
        <v>50</v>
      </c>
      <c r="E43" s="115">
        <v>200</v>
      </c>
      <c r="F43" s="83">
        <f>D43*E43</f>
        <v>10000</v>
      </c>
    </row>
    <row r="44" ht="18" customHeight="1">
      <c r="A44" s="1">
        <f t="shared" si="1"/>
        <v>1038</v>
      </c>
      <c r="B44" s="116"/>
      <c r="C44" s="85" t="s">
        <v>23</v>
      </c>
      <c r="D44" s="57">
        <v>75</v>
      </c>
      <c r="E44" s="117"/>
      <c r="F44" s="87">
        <f>D44*E43</f>
        <v>15000</v>
      </c>
    </row>
    <row r="45" ht="20.100000000000001" customHeight="1">
      <c r="A45" s="1">
        <f t="shared" si="1"/>
        <v>1039</v>
      </c>
      <c r="B45" s="118" t="s">
        <v>58</v>
      </c>
      <c r="C45" s="119" t="s">
        <v>22</v>
      </c>
      <c r="D45" s="120">
        <v>50</v>
      </c>
      <c r="E45" s="121">
        <v>275</v>
      </c>
      <c r="F45" s="122">
        <f>D45*E45</f>
        <v>13750</v>
      </c>
    </row>
    <row r="46" ht="21" customHeight="1">
      <c r="A46" s="1">
        <f t="shared" si="1"/>
        <v>1040</v>
      </c>
      <c r="B46" s="99" t="s">
        <v>59</v>
      </c>
      <c r="C46" s="100" t="s">
        <v>22</v>
      </c>
      <c r="D46" s="101">
        <v>50</v>
      </c>
      <c r="E46" s="102">
        <v>170</v>
      </c>
      <c r="F46" s="103">
        <f>D46*E46</f>
        <v>8500</v>
      </c>
    </row>
    <row r="47" ht="21" customHeight="1">
      <c r="A47" s="1">
        <f t="shared" si="1"/>
        <v>1041</v>
      </c>
      <c r="B47" s="104"/>
      <c r="C47" s="105" t="s">
        <v>56</v>
      </c>
      <c r="D47" s="106">
        <v>60</v>
      </c>
      <c r="E47" s="107"/>
      <c r="F47" s="108">
        <f>D47*E46</f>
        <v>10200</v>
      </c>
    </row>
    <row r="48" ht="21" customHeight="1">
      <c r="A48" s="1">
        <f t="shared" si="1"/>
        <v>1042</v>
      </c>
      <c r="B48" s="123" t="s">
        <v>40</v>
      </c>
      <c r="C48" s="110" t="s">
        <v>23</v>
      </c>
      <c r="D48" s="111">
        <v>75</v>
      </c>
      <c r="E48" s="112"/>
      <c r="F48" s="113">
        <f>D48*E46</f>
        <v>12750</v>
      </c>
    </row>
    <row r="49" ht="18" customHeight="1">
      <c r="A49" s="1">
        <f t="shared" si="1"/>
        <v>1043</v>
      </c>
      <c r="B49" s="114" t="s">
        <v>60</v>
      </c>
      <c r="C49" s="81" t="s">
        <v>22</v>
      </c>
      <c r="D49" s="32">
        <v>50</v>
      </c>
      <c r="E49" s="115">
        <v>280</v>
      </c>
      <c r="F49" s="83">
        <f>D49*E49</f>
        <v>14000</v>
      </c>
    </row>
    <row r="50" ht="18" customHeight="1">
      <c r="A50" s="1">
        <f t="shared" si="1"/>
        <v>1044</v>
      </c>
      <c r="B50" s="116"/>
      <c r="C50" s="85" t="s">
        <v>23</v>
      </c>
      <c r="D50" s="57">
        <v>75</v>
      </c>
      <c r="E50" s="117"/>
      <c r="F50" s="87">
        <f>D50*E49</f>
        <v>21000</v>
      </c>
    </row>
    <row r="51" ht="20.100000000000001" customHeight="1">
      <c r="A51" s="1">
        <f t="shared" si="1"/>
        <v>1045</v>
      </c>
      <c r="B51" s="118" t="s">
        <v>61</v>
      </c>
      <c r="C51" s="119" t="s">
        <v>22</v>
      </c>
      <c r="D51" s="120">
        <v>50</v>
      </c>
      <c r="E51" s="121">
        <v>350</v>
      </c>
      <c r="F51" s="122">
        <f>D51*E51</f>
        <v>17500</v>
      </c>
    </row>
    <row r="52" ht="20.100000000000001" customHeight="1">
      <c r="A52" s="1" t="s">
        <v>62</v>
      </c>
      <c r="B52" s="118" t="s">
        <v>63</v>
      </c>
      <c r="C52" s="124" t="s">
        <v>64</v>
      </c>
      <c r="D52" s="120">
        <v>25</v>
      </c>
      <c r="E52" s="125">
        <v>500</v>
      </c>
      <c r="F52" s="122">
        <f>D52*E52</f>
        <v>12500</v>
      </c>
    </row>
    <row r="53" ht="39" customHeight="1">
      <c r="A53" s="1">
        <f>A51+1</f>
        <v>1046</v>
      </c>
      <c r="B53" s="126" t="s">
        <v>65</v>
      </c>
      <c r="C53" s="127" t="s">
        <v>66</v>
      </c>
      <c r="D53" s="128">
        <v>50</v>
      </c>
      <c r="E53" s="129">
        <v>275</v>
      </c>
      <c r="F53" s="130">
        <f>D53*E53</f>
        <v>13750</v>
      </c>
    </row>
    <row r="54" ht="21.75">
      <c r="A54" s="1">
        <f t="shared" si="1"/>
        <v>1047</v>
      </c>
      <c r="B54" s="118" t="s">
        <v>67</v>
      </c>
      <c r="C54" s="32" t="s">
        <v>68</v>
      </c>
      <c r="D54" s="32">
        <v>50</v>
      </c>
      <c r="E54" s="115">
        <v>400</v>
      </c>
      <c r="F54" s="83">
        <f>D54*E54</f>
        <v>20000</v>
      </c>
    </row>
    <row r="55" ht="27" customHeight="1">
      <c r="A55" s="1">
        <f t="shared" si="1"/>
        <v>1048</v>
      </c>
      <c r="B55" s="118" t="s">
        <v>69</v>
      </c>
      <c r="C55" s="32" t="s">
        <v>68</v>
      </c>
      <c r="D55" s="32">
        <v>50</v>
      </c>
      <c r="E55" s="115">
        <v>500</v>
      </c>
      <c r="F55" s="83">
        <f>D55*E55</f>
        <v>25000</v>
      </c>
    </row>
    <row r="56" ht="27" customHeight="1">
      <c r="A56" s="1">
        <f t="shared" si="1"/>
        <v>1049</v>
      </c>
      <c r="B56" s="131" t="s">
        <v>70</v>
      </c>
      <c r="C56" s="132" t="s">
        <v>71</v>
      </c>
      <c r="D56" s="120">
        <v>50</v>
      </c>
      <c r="E56" s="133">
        <v>200</v>
      </c>
      <c r="F56" s="134">
        <f>D56*E56</f>
        <v>10000</v>
      </c>
    </row>
    <row r="57" ht="21.75">
      <c r="A57" s="1">
        <f t="shared" si="1"/>
        <v>1050</v>
      </c>
      <c r="B57" s="135" t="s">
        <v>72</v>
      </c>
      <c r="C57" s="136" t="s">
        <v>73</v>
      </c>
      <c r="D57" s="136">
        <v>15</v>
      </c>
      <c r="E57" s="137">
        <v>425</v>
      </c>
      <c r="F57" s="138">
        <f>D57*E57</f>
        <v>6375</v>
      </c>
    </row>
    <row r="58" ht="21.75">
      <c r="A58" s="1">
        <f t="shared" si="1"/>
        <v>1051</v>
      </c>
      <c r="B58" s="139" t="s">
        <v>74</v>
      </c>
      <c r="C58" s="57" t="s">
        <v>73</v>
      </c>
      <c r="D58" s="57">
        <v>15</v>
      </c>
      <c r="E58" s="86">
        <v>145</v>
      </c>
      <c r="F58" s="87">
        <f>D58*E58</f>
        <v>2175</v>
      </c>
    </row>
    <row r="59" ht="21.75">
      <c r="A59" s="1">
        <f t="shared" si="1"/>
        <v>1052</v>
      </c>
      <c r="B59" s="135" t="s">
        <v>75</v>
      </c>
      <c r="C59" s="136" t="s">
        <v>73</v>
      </c>
      <c r="D59" s="136">
        <v>15</v>
      </c>
      <c r="E59" s="137">
        <v>525</v>
      </c>
      <c r="F59" s="138">
        <f>D59*E59</f>
        <v>7875</v>
      </c>
    </row>
    <row r="60" ht="21.75">
      <c r="A60" s="1">
        <f t="shared" si="1"/>
        <v>1053</v>
      </c>
      <c r="B60" s="139" t="s">
        <v>76</v>
      </c>
      <c r="C60" s="57" t="s">
        <v>73</v>
      </c>
      <c r="D60" s="57">
        <v>15</v>
      </c>
      <c r="E60" s="86">
        <v>205</v>
      </c>
      <c r="F60" s="87">
        <f>D60*E60</f>
        <v>3075</v>
      </c>
    </row>
    <row r="61" ht="21.75">
      <c r="A61" s="1">
        <f t="shared" si="1"/>
        <v>1054</v>
      </c>
      <c r="B61" s="140" t="s">
        <v>77</v>
      </c>
      <c r="C61" s="46" t="s">
        <v>73</v>
      </c>
      <c r="D61" s="46">
        <v>15</v>
      </c>
      <c r="E61" s="141">
        <v>180</v>
      </c>
      <c r="F61" s="142">
        <f>D61*E61</f>
        <v>2700</v>
      </c>
    </row>
    <row r="62" ht="26.25">
      <c r="A62" s="1">
        <f t="shared" si="1"/>
        <v>1055</v>
      </c>
      <c r="B62" s="143" t="s">
        <v>78</v>
      </c>
      <c r="C62" s="144"/>
      <c r="D62" s="144"/>
      <c r="E62" s="145"/>
      <c r="F62" s="146"/>
    </row>
    <row r="63" ht="21.75" hidden="1">
      <c r="A63" s="1">
        <f t="shared" si="1"/>
        <v>1056</v>
      </c>
      <c r="B63" s="147" t="s">
        <v>79</v>
      </c>
      <c r="C63" s="148" t="s">
        <v>52</v>
      </c>
      <c r="D63" s="148">
        <v>22.5</v>
      </c>
      <c r="E63" s="149">
        <v>211.11099999999999</v>
      </c>
      <c r="F63" s="150">
        <f>D63*E63</f>
        <v>4749.9974999999995</v>
      </c>
    </row>
    <row r="64" ht="21.75" hidden="1">
      <c r="A64" s="1">
        <f t="shared" si="1"/>
        <v>1057</v>
      </c>
      <c r="B64" s="151"/>
      <c r="C64" s="85" t="s">
        <v>53</v>
      </c>
      <c r="D64" s="85">
        <v>27</v>
      </c>
      <c r="E64" s="152">
        <v>211.11109999999999</v>
      </c>
      <c r="F64" s="153">
        <f>D64*E64</f>
        <v>5699.9996999999994</v>
      </c>
    </row>
    <row r="65" ht="21.75">
      <c r="A65" s="1">
        <f t="shared" si="1"/>
        <v>1058</v>
      </c>
      <c r="B65" s="147" t="s">
        <v>80</v>
      </c>
      <c r="C65" s="154" t="s">
        <v>52</v>
      </c>
      <c r="D65" s="154">
        <v>22.5</v>
      </c>
      <c r="E65" s="149">
        <v>231.11099999999999</v>
      </c>
      <c r="F65" s="155">
        <f>D65*E65</f>
        <v>5199.9974999999995</v>
      </c>
    </row>
    <row r="66" ht="21.75">
      <c r="A66" s="1">
        <f t="shared" si="1"/>
        <v>1059</v>
      </c>
      <c r="B66" s="151"/>
      <c r="C66" s="57" t="s">
        <v>53</v>
      </c>
      <c r="D66" s="57">
        <v>27</v>
      </c>
      <c r="E66" s="152">
        <v>231.47999999999999</v>
      </c>
      <c r="F66" s="156">
        <f>D66*E66</f>
        <v>6249.96</v>
      </c>
    </row>
    <row r="67" ht="21.75">
      <c r="A67" s="1">
        <f t="shared" si="1"/>
        <v>1060</v>
      </c>
      <c r="B67" s="157" t="s">
        <v>81</v>
      </c>
      <c r="C67" s="32" t="s">
        <v>52</v>
      </c>
      <c r="D67" s="32">
        <v>22.5</v>
      </c>
      <c r="E67" s="158">
        <v>300</v>
      </c>
      <c r="F67" s="159">
        <f>D67*E67</f>
        <v>6750</v>
      </c>
    </row>
    <row r="68" ht="21.75">
      <c r="A68" s="1">
        <f t="shared" si="1"/>
        <v>1061</v>
      </c>
      <c r="B68" s="160"/>
      <c r="C68" s="161" t="s">
        <v>53</v>
      </c>
      <c r="D68" s="161">
        <v>27</v>
      </c>
      <c r="E68" s="162">
        <v>300</v>
      </c>
      <c r="F68" s="163">
        <f>D68*E68</f>
        <v>8100</v>
      </c>
    </row>
    <row r="69" ht="26.25">
      <c r="A69" s="1">
        <f t="shared" si="1"/>
        <v>1062</v>
      </c>
      <c r="B69" s="164" t="s">
        <v>82</v>
      </c>
      <c r="C69" s="165"/>
      <c r="D69" s="165"/>
      <c r="E69" s="166"/>
      <c r="F69" s="167"/>
    </row>
    <row r="70" ht="18" customHeight="1">
      <c r="A70" s="1">
        <f t="shared" si="1"/>
        <v>1063</v>
      </c>
      <c r="B70" s="168" t="s">
        <v>83</v>
      </c>
      <c r="C70" s="169"/>
      <c r="D70" s="170" t="s">
        <v>84</v>
      </c>
      <c r="E70" s="171" t="s">
        <v>10</v>
      </c>
      <c r="F70" s="172"/>
    </row>
    <row r="71" ht="18.75" customHeight="1">
      <c r="A71" s="1">
        <f t="shared" si="1"/>
        <v>1064</v>
      </c>
      <c r="B71" s="173"/>
      <c r="C71" s="174"/>
      <c r="D71" s="175"/>
      <c r="E71" s="176" t="s">
        <v>12</v>
      </c>
      <c r="F71" s="177"/>
    </row>
    <row r="72" ht="24.949999999999999" customHeight="1">
      <c r="A72" s="1">
        <f t="shared" si="1"/>
        <v>1065</v>
      </c>
      <c r="B72" s="178" t="s">
        <v>85</v>
      </c>
      <c r="C72" s="179"/>
      <c r="D72" s="32" t="s">
        <v>86</v>
      </c>
      <c r="E72" s="180">
        <v>2500</v>
      </c>
      <c r="F72" s="181"/>
    </row>
    <row r="73" ht="24.949999999999999" customHeight="1">
      <c r="A73" s="1">
        <f t="shared" si="1"/>
        <v>1066</v>
      </c>
      <c r="B73" s="182" t="s">
        <v>87</v>
      </c>
      <c r="C73" s="183"/>
      <c r="D73" s="47" t="s">
        <v>86</v>
      </c>
      <c r="E73" s="184">
        <v>1200</v>
      </c>
      <c r="F73" s="185"/>
    </row>
    <row r="74" ht="24.949999999999999" customHeight="1">
      <c r="A74" s="1">
        <f t="shared" si="1"/>
        <v>1067</v>
      </c>
      <c r="B74" s="182" t="s">
        <v>88</v>
      </c>
      <c r="C74" s="183"/>
      <c r="D74" s="47" t="s">
        <v>89</v>
      </c>
      <c r="E74" s="184">
        <v>2000</v>
      </c>
      <c r="F74" s="185"/>
    </row>
    <row r="75" ht="24.949999999999999" customHeight="1">
      <c r="A75" s="1">
        <f t="shared" ref="A75:A101" si="2">A74+1</f>
        <v>1068</v>
      </c>
      <c r="B75" s="186" t="s">
        <v>90</v>
      </c>
      <c r="C75" s="187"/>
      <c r="D75" s="47" t="s">
        <v>86</v>
      </c>
      <c r="E75" s="184">
        <v>2200</v>
      </c>
      <c r="F75" s="185"/>
    </row>
    <row r="76" ht="24.949999999999999" customHeight="1">
      <c r="A76" s="1">
        <f t="shared" si="2"/>
        <v>1069</v>
      </c>
      <c r="B76" s="188"/>
      <c r="C76" s="189"/>
      <c r="D76" s="46" t="s">
        <v>89</v>
      </c>
      <c r="E76" s="190">
        <v>3350</v>
      </c>
      <c r="F76" s="191"/>
    </row>
    <row r="77" ht="24.949999999999999" customHeight="1">
      <c r="A77" s="1">
        <f t="shared" si="2"/>
        <v>1070</v>
      </c>
      <c r="B77" s="178" t="s">
        <v>91</v>
      </c>
      <c r="C77" s="179"/>
      <c r="D77" s="32" t="s">
        <v>89</v>
      </c>
      <c r="E77" s="180">
        <v>1550</v>
      </c>
      <c r="F77" s="181"/>
    </row>
    <row r="78" ht="24.949999999999999" customHeight="1">
      <c r="A78" s="1">
        <f t="shared" si="2"/>
        <v>1071</v>
      </c>
      <c r="B78" s="186" t="s">
        <v>92</v>
      </c>
      <c r="C78" s="187"/>
      <c r="D78" s="46" t="s">
        <v>89</v>
      </c>
      <c r="E78" s="190">
        <v>2600</v>
      </c>
      <c r="F78" s="191"/>
    </row>
    <row r="79" ht="24.949999999999999" customHeight="1">
      <c r="A79" s="1">
        <f t="shared" si="2"/>
        <v>1072</v>
      </c>
      <c r="B79" s="192" t="s">
        <v>93</v>
      </c>
      <c r="C79" s="193"/>
      <c r="D79" s="32" t="s">
        <v>89</v>
      </c>
      <c r="E79" s="82">
        <v>1050</v>
      </c>
      <c r="F79" s="159"/>
    </row>
    <row r="80" ht="24.949999999999999" customHeight="1">
      <c r="A80" s="1">
        <f t="shared" si="2"/>
        <v>1073</v>
      </c>
      <c r="B80" s="194"/>
      <c r="C80" s="195"/>
      <c r="D80" s="57" t="s">
        <v>94</v>
      </c>
      <c r="E80" s="86">
        <v>1200</v>
      </c>
      <c r="F80" s="156"/>
    </row>
    <row r="81" ht="24.949999999999999" customHeight="1">
      <c r="A81" s="1">
        <f t="shared" si="2"/>
        <v>1074</v>
      </c>
      <c r="B81" s="196" t="s">
        <v>95</v>
      </c>
      <c r="C81" s="197"/>
      <c r="D81" s="32" t="s">
        <v>86</v>
      </c>
      <c r="E81" s="180">
        <v>1050</v>
      </c>
      <c r="F81" s="181"/>
    </row>
    <row r="82" ht="24.949999999999999" customHeight="1">
      <c r="A82" s="1">
        <f t="shared" si="2"/>
        <v>1075</v>
      </c>
      <c r="B82" s="198"/>
      <c r="C82" s="199"/>
      <c r="D82" s="47" t="s">
        <v>96</v>
      </c>
      <c r="E82" s="184">
        <v>1100</v>
      </c>
      <c r="F82" s="185"/>
    </row>
    <row r="83" s="200" customFormat="1" ht="24.949999999999999" customHeight="1">
      <c r="A83" s="201">
        <f t="shared" si="2"/>
        <v>1076</v>
      </c>
      <c r="B83" s="198"/>
      <c r="C83" s="199"/>
      <c r="D83" s="47" t="s">
        <v>89</v>
      </c>
      <c r="E83" s="184">
        <v>1350</v>
      </c>
      <c r="F83" s="185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</row>
    <row r="84" s="200" customFormat="1" ht="24.949999999999999" customHeight="1">
      <c r="A84" s="201">
        <f t="shared" si="2"/>
        <v>1077</v>
      </c>
      <c r="B84" s="198"/>
      <c r="C84" s="199"/>
      <c r="D84" s="46" t="s">
        <v>97</v>
      </c>
      <c r="E84" s="190">
        <v>1550</v>
      </c>
      <c r="F84" s="191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</row>
    <row r="85" s="200" customFormat="1" ht="24.949999999999999" customHeight="1">
      <c r="A85" s="201">
        <f t="shared" si="2"/>
        <v>1078</v>
      </c>
      <c r="B85" s="202"/>
      <c r="C85" s="203"/>
      <c r="D85" s="57" t="s">
        <v>98</v>
      </c>
      <c r="E85" s="204">
        <v>1900</v>
      </c>
      <c r="F85" s="205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</row>
    <row r="86" s="200" customFormat="1" ht="24.949999999999999" customHeight="1">
      <c r="A86" s="201">
        <f t="shared" si="2"/>
        <v>1079</v>
      </c>
      <c r="B86" s="196" t="s">
        <v>99</v>
      </c>
      <c r="C86" s="197"/>
      <c r="D86" s="47" t="s">
        <v>89</v>
      </c>
      <c r="E86" s="180">
        <v>1800</v>
      </c>
      <c r="F86" s="181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</row>
    <row r="87" s="200" customFormat="1" ht="24.949999999999999" customHeight="1">
      <c r="A87" s="201">
        <f t="shared" si="2"/>
        <v>1080</v>
      </c>
      <c r="B87" s="198"/>
      <c r="C87" s="199"/>
      <c r="D87" s="46" t="s">
        <v>97</v>
      </c>
      <c r="E87" s="184">
        <v>2150</v>
      </c>
      <c r="F87" s="185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</row>
    <row r="88" s="200" customFormat="1" ht="24.949999999999999" customHeight="1">
      <c r="A88" s="201">
        <f t="shared" si="2"/>
        <v>1081</v>
      </c>
      <c r="B88" s="202"/>
      <c r="C88" s="203"/>
      <c r="D88" s="46" t="s">
        <v>98</v>
      </c>
      <c r="E88" s="204">
        <v>2500</v>
      </c>
      <c r="F88" s="205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</row>
    <row r="89" s="200" customFormat="1" ht="24.949999999999999" customHeight="1">
      <c r="A89" s="201">
        <f t="shared" si="2"/>
        <v>1082</v>
      </c>
      <c r="B89" s="196" t="s">
        <v>100</v>
      </c>
      <c r="C89" s="197"/>
      <c r="D89" s="32" t="s">
        <v>89</v>
      </c>
      <c r="E89" s="180">
        <v>2150</v>
      </c>
      <c r="F89" s="181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200"/>
    </row>
    <row r="90" s="200" customFormat="1" ht="24.949999999999999" customHeight="1">
      <c r="A90" s="201">
        <f t="shared" si="2"/>
        <v>1083</v>
      </c>
      <c r="B90" s="198"/>
      <c r="C90" s="199"/>
      <c r="D90" s="46" t="s">
        <v>97</v>
      </c>
      <c r="E90" s="184">
        <v>2550</v>
      </c>
      <c r="F90" s="185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  <c r="Z90" s="200"/>
      <c r="AA90" s="200"/>
      <c r="AB90" s="200"/>
      <c r="AC90" s="200"/>
      <c r="AD90" s="200"/>
      <c r="AE90" s="200"/>
    </row>
    <row r="91" s="200" customFormat="1" ht="24.949999999999999" customHeight="1">
      <c r="A91" s="201">
        <f t="shared" si="2"/>
        <v>1084</v>
      </c>
      <c r="B91" s="202"/>
      <c r="C91" s="203"/>
      <c r="D91" s="57" t="s">
        <v>98</v>
      </c>
      <c r="E91" s="204">
        <v>2950</v>
      </c>
      <c r="F91" s="205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  <c r="Z91" s="200"/>
      <c r="AA91" s="200"/>
      <c r="AB91" s="200"/>
      <c r="AC91" s="200"/>
      <c r="AD91" s="200"/>
      <c r="AE91" s="200"/>
    </row>
    <row r="92" s="200" customFormat="1" ht="24.949999999999999" customHeight="1">
      <c r="A92" s="201">
        <f t="shared" si="2"/>
        <v>1085</v>
      </c>
      <c r="B92" s="196" t="s">
        <v>101</v>
      </c>
      <c r="C92" s="197"/>
      <c r="D92" s="154" t="s">
        <v>89</v>
      </c>
      <c r="E92" s="206">
        <v>3200</v>
      </c>
      <c r="F92" s="207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</row>
    <row r="93" s="200" customFormat="1" ht="24.949999999999999" customHeight="1">
      <c r="A93" s="201">
        <f t="shared" si="2"/>
        <v>1086</v>
      </c>
      <c r="B93" s="196" t="s">
        <v>102</v>
      </c>
      <c r="C93" s="197"/>
      <c r="D93" s="154" t="s">
        <v>89</v>
      </c>
      <c r="E93" s="180">
        <v>5150</v>
      </c>
      <c r="F93" s="181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</row>
    <row r="94" s="200" customFormat="1" ht="24.949999999999999" customHeight="1">
      <c r="A94" s="201">
        <f t="shared" si="2"/>
        <v>1087</v>
      </c>
      <c r="B94" s="202"/>
      <c r="C94" s="203"/>
      <c r="D94" s="57" t="s">
        <v>98</v>
      </c>
      <c r="E94" s="204">
        <v>6700</v>
      </c>
      <c r="F94" s="205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0"/>
      <c r="AD94" s="200"/>
      <c r="AE94" s="200"/>
    </row>
    <row r="95" s="200" customFormat="1" ht="24.949999999999999" customHeight="1">
      <c r="A95" s="201">
        <f t="shared" si="2"/>
        <v>1088</v>
      </c>
      <c r="B95" s="208" t="s">
        <v>103</v>
      </c>
      <c r="C95" s="209"/>
      <c r="D95" s="32" t="s">
        <v>89</v>
      </c>
      <c r="E95" s="180">
        <v>2850</v>
      </c>
      <c r="F95" s="181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</row>
    <row r="96" ht="23.25" customHeight="1">
      <c r="A96" s="1">
        <f t="shared" si="2"/>
        <v>1089</v>
      </c>
      <c r="B96" s="210" t="s">
        <v>104</v>
      </c>
      <c r="C96" s="211"/>
      <c r="D96" s="37" t="s">
        <v>96</v>
      </c>
      <c r="E96" s="212">
        <v>1300</v>
      </c>
      <c r="F96" s="213"/>
    </row>
    <row r="97" ht="35.100000000000001" hidden="1" customHeight="1">
      <c r="A97" s="1">
        <f t="shared" si="2"/>
        <v>1090</v>
      </c>
      <c r="B97" s="210"/>
      <c r="C97" s="211"/>
      <c r="D97" s="214" t="s">
        <v>105</v>
      </c>
      <c r="E97" s="215">
        <v>790</v>
      </c>
      <c r="F97" s="216"/>
    </row>
    <row r="98" ht="35.100000000000001" customHeight="1">
      <c r="A98" s="1">
        <f t="shared" si="2"/>
        <v>1091</v>
      </c>
      <c r="B98" s="210"/>
      <c r="C98" s="211"/>
      <c r="D98" s="47" t="s">
        <v>89</v>
      </c>
      <c r="E98" s="215">
        <v>1600</v>
      </c>
      <c r="F98" s="216"/>
    </row>
    <row r="99" ht="20.25" customHeight="1">
      <c r="A99" s="1">
        <f t="shared" si="2"/>
        <v>1092</v>
      </c>
      <c r="B99" s="210"/>
      <c r="C99" s="211"/>
      <c r="D99" s="47" t="s">
        <v>94</v>
      </c>
      <c r="E99" s="215">
        <v>1950</v>
      </c>
      <c r="F99" s="216"/>
    </row>
    <row r="100" ht="21" customHeight="1">
      <c r="A100" s="1">
        <f t="shared" si="2"/>
        <v>1093</v>
      </c>
      <c r="B100" s="217"/>
      <c r="C100" s="218"/>
      <c r="D100" s="57" t="s">
        <v>98</v>
      </c>
      <c r="E100" s="219">
        <v>2150</v>
      </c>
      <c r="F100" s="220"/>
    </row>
    <row r="101" ht="27.75">
      <c r="A101" s="1">
        <f t="shared" si="2"/>
        <v>1094</v>
      </c>
      <c r="B101" s="221" t="s">
        <v>106</v>
      </c>
      <c r="C101" s="222"/>
      <c r="D101" s="222"/>
      <c r="E101" s="223"/>
      <c r="F101" s="224"/>
    </row>
    <row r="102" ht="36.75" customHeight="1">
      <c r="A102" s="1">
        <f t="shared" ref="A102:A165" si="3">A101+1</f>
        <v>1095</v>
      </c>
      <c r="B102" s="225" t="s">
        <v>107</v>
      </c>
      <c r="C102" s="226"/>
      <c r="D102" s="227" t="s">
        <v>108</v>
      </c>
      <c r="E102" s="228" t="s">
        <v>109</v>
      </c>
      <c r="F102" s="229"/>
    </row>
    <row r="103" ht="15.75" customHeight="1">
      <c r="A103" s="1">
        <f t="shared" si="3"/>
        <v>1096</v>
      </c>
      <c r="B103" s="230"/>
      <c r="C103" s="231"/>
      <c r="D103" s="232"/>
      <c r="E103" s="233" t="s">
        <v>11</v>
      </c>
      <c r="F103" s="234" t="s">
        <v>12</v>
      </c>
    </row>
    <row r="104" ht="25.5" customHeight="1">
      <c r="A104" s="1">
        <f t="shared" si="3"/>
        <v>1097</v>
      </c>
      <c r="B104" s="235" t="s">
        <v>110</v>
      </c>
      <c r="C104" s="236"/>
      <c r="D104" s="47" t="s">
        <v>111</v>
      </c>
      <c r="E104" s="237">
        <v>80</v>
      </c>
      <c r="F104" s="238">
        <f>E104*20</f>
        <v>1600</v>
      </c>
    </row>
    <row r="105" ht="50.25" customHeight="1">
      <c r="A105" s="1">
        <f t="shared" si="3"/>
        <v>1098</v>
      </c>
      <c r="B105" s="239" t="s">
        <v>112</v>
      </c>
      <c r="C105" s="240"/>
      <c r="D105" s="241" t="s">
        <v>111</v>
      </c>
      <c r="E105" s="237">
        <v>85</v>
      </c>
      <c r="F105" s="238">
        <f>E105*20</f>
        <v>1700</v>
      </c>
    </row>
    <row r="106" ht="22.800000000000001" customHeight="1">
      <c r="A106" s="1" t="s">
        <v>113</v>
      </c>
      <c r="B106" s="242" t="s">
        <v>114</v>
      </c>
      <c r="C106" s="243"/>
      <c r="D106" s="244" t="s">
        <v>115</v>
      </c>
      <c r="E106" s="141">
        <v>100</v>
      </c>
      <c r="F106" s="245">
        <f>E106*20</f>
        <v>2000</v>
      </c>
    </row>
    <row r="107" ht="23.25" customHeight="1">
      <c r="A107" s="1">
        <v>1099</v>
      </c>
      <c r="B107" s="246"/>
      <c r="C107" s="247"/>
      <c r="D107" s="241" t="s">
        <v>116</v>
      </c>
      <c r="E107" s="141">
        <v>100</v>
      </c>
      <c r="F107" s="238">
        <f>E107*30</f>
        <v>3000</v>
      </c>
    </row>
    <row r="108" ht="23.25" customHeight="1">
      <c r="A108" s="1">
        <f t="shared" si="3"/>
        <v>1100</v>
      </c>
      <c r="B108" s="248" t="s">
        <v>117</v>
      </c>
      <c r="C108" s="249"/>
      <c r="D108" s="241" t="s">
        <v>118</v>
      </c>
      <c r="E108" s="141">
        <v>70</v>
      </c>
      <c r="F108" s="238">
        <f>E108*10</f>
        <v>700</v>
      </c>
    </row>
    <row r="109" ht="23.25" customHeight="1">
      <c r="A109" s="1">
        <f t="shared" si="3"/>
        <v>1101</v>
      </c>
      <c r="B109" s="250"/>
      <c r="C109" s="251"/>
      <c r="D109" s="241" t="s">
        <v>115</v>
      </c>
      <c r="E109" s="141">
        <v>55</v>
      </c>
      <c r="F109" s="238">
        <f>E109*20</f>
        <v>1100</v>
      </c>
    </row>
    <row r="110" ht="23.25" customHeight="1">
      <c r="A110" s="1">
        <f t="shared" si="3"/>
        <v>1102</v>
      </c>
      <c r="B110" s="250"/>
      <c r="C110" s="251"/>
      <c r="D110" s="241" t="s">
        <v>116</v>
      </c>
      <c r="E110" s="141">
        <v>70</v>
      </c>
      <c r="F110" s="238">
        <f>E110*30</f>
        <v>2100</v>
      </c>
    </row>
    <row r="111" ht="23.25" customHeight="1">
      <c r="A111" s="1">
        <f t="shared" si="3"/>
        <v>1103</v>
      </c>
      <c r="B111" s="252"/>
      <c r="C111" s="253"/>
      <c r="D111" s="241" t="s">
        <v>119</v>
      </c>
      <c r="E111" s="141">
        <v>70</v>
      </c>
      <c r="F111" s="238">
        <f>E111*40</f>
        <v>2800</v>
      </c>
    </row>
    <row r="112" ht="23.25" customHeight="1">
      <c r="A112" s="1">
        <f t="shared" si="3"/>
        <v>1104</v>
      </c>
      <c r="B112" s="254" t="s">
        <v>120</v>
      </c>
      <c r="C112" s="255"/>
      <c r="D112" s="241" t="s">
        <v>121</v>
      </c>
      <c r="E112" s="237">
        <v>260</v>
      </c>
      <c r="F112" s="238">
        <f>E112*5</f>
        <v>1300</v>
      </c>
    </row>
    <row r="113" ht="23.25" customHeight="1">
      <c r="A113" s="1">
        <f t="shared" si="3"/>
        <v>1105</v>
      </c>
      <c r="B113" s="254" t="s">
        <v>122</v>
      </c>
      <c r="C113" s="255"/>
      <c r="D113" s="241" t="s">
        <v>111</v>
      </c>
      <c r="E113" s="237">
        <v>110</v>
      </c>
      <c r="F113" s="238">
        <f>E113*20</f>
        <v>2200</v>
      </c>
    </row>
    <row r="114" ht="23.25" customHeight="1">
      <c r="A114" s="1">
        <f t="shared" si="3"/>
        <v>1106</v>
      </c>
      <c r="B114" s="254" t="s">
        <v>123</v>
      </c>
      <c r="C114" s="255"/>
      <c r="D114" s="241" t="s">
        <v>111</v>
      </c>
      <c r="E114" s="237">
        <v>110</v>
      </c>
      <c r="F114" s="238">
        <f>E114*20</f>
        <v>2200</v>
      </c>
    </row>
    <row r="115" s="3" customFormat="1" ht="23.25" customHeight="1">
      <c r="A115" s="256">
        <f t="shared" si="3"/>
        <v>1107</v>
      </c>
      <c r="B115" s="257" t="s">
        <v>124</v>
      </c>
      <c r="C115" s="258"/>
      <c r="D115" s="241" t="s">
        <v>125</v>
      </c>
      <c r="E115" s="237">
        <v>185</v>
      </c>
      <c r="F115" s="238">
        <f>E115*12</f>
        <v>2220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="3" customFormat="1" ht="24.949999999999999" hidden="1" customHeight="1">
      <c r="A116" s="256">
        <f t="shared" si="3"/>
        <v>1108</v>
      </c>
      <c r="B116" s="259"/>
      <c r="C116" s="258"/>
      <c r="D116" s="241" t="s">
        <v>126</v>
      </c>
      <c r="E116" s="237"/>
      <c r="F116" s="238">
        <f>E115*30</f>
        <v>5550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ht="24.949999999999999" customHeight="1">
      <c r="A117" s="1">
        <f t="shared" si="3"/>
        <v>1109</v>
      </c>
      <c r="B117" s="260" t="s">
        <v>127</v>
      </c>
      <c r="C117" s="261"/>
      <c r="D117" s="241" t="s">
        <v>128</v>
      </c>
      <c r="E117" s="237">
        <v>150</v>
      </c>
      <c r="F117" s="238">
        <f>E117*15</f>
        <v>2250</v>
      </c>
    </row>
    <row r="118" ht="24.949999999999999" customHeight="1">
      <c r="A118" s="1">
        <v>1111</v>
      </c>
      <c r="B118" s="262" t="s">
        <v>129</v>
      </c>
      <c r="C118" s="263"/>
      <c r="D118" s="241" t="s">
        <v>111</v>
      </c>
      <c r="E118" s="264">
        <v>135</v>
      </c>
      <c r="F118" s="238">
        <f>E118:E119*20</f>
        <v>2700</v>
      </c>
    </row>
    <row r="119" ht="24.949999999999999" customHeight="1">
      <c r="A119" s="1">
        <f t="shared" si="3"/>
        <v>1112</v>
      </c>
      <c r="B119" s="246"/>
      <c r="C119" s="247"/>
      <c r="D119" s="241" t="s">
        <v>116</v>
      </c>
      <c r="E119" s="265"/>
      <c r="F119" s="238">
        <f>E118*30</f>
        <v>4050</v>
      </c>
    </row>
    <row r="120" ht="24.949999999999999" customHeight="1">
      <c r="A120" s="1">
        <f t="shared" si="3"/>
        <v>1113</v>
      </c>
      <c r="B120" s="260" t="s">
        <v>130</v>
      </c>
      <c r="C120" s="261"/>
      <c r="D120" s="241" t="s">
        <v>128</v>
      </c>
      <c r="E120" s="237">
        <v>280</v>
      </c>
      <c r="F120" s="238">
        <f>E120*15</f>
        <v>4200</v>
      </c>
    </row>
    <row r="121" ht="24.949999999999999" customHeight="1">
      <c r="A121" s="1">
        <v>1115</v>
      </c>
      <c r="B121" s="254" t="s">
        <v>131</v>
      </c>
      <c r="C121" s="255"/>
      <c r="D121" s="241" t="s">
        <v>132</v>
      </c>
      <c r="E121" s="237">
        <v>215</v>
      </c>
      <c r="F121" s="238">
        <f>E121*16</f>
        <v>3440</v>
      </c>
    </row>
    <row r="122" ht="24.949999999999999" customHeight="1">
      <c r="A122" s="1">
        <f t="shared" si="3"/>
        <v>1116</v>
      </c>
      <c r="B122" s="254" t="s">
        <v>133</v>
      </c>
      <c r="C122" s="255"/>
      <c r="D122" s="241" t="s">
        <v>134</v>
      </c>
      <c r="E122" s="237">
        <v>215</v>
      </c>
      <c r="F122" s="238">
        <f>E122*47.5</f>
        <v>10212.5</v>
      </c>
    </row>
    <row r="123" ht="24.949999999999999" customHeight="1">
      <c r="A123" s="1">
        <f t="shared" si="3"/>
        <v>1117</v>
      </c>
      <c r="B123" s="257" t="s">
        <v>135</v>
      </c>
      <c r="C123" s="261"/>
      <c r="D123" s="241" t="s">
        <v>136</v>
      </c>
      <c r="E123" s="266">
        <f>F123/10</f>
        <v>265</v>
      </c>
      <c r="F123" s="267">
        <v>2650</v>
      </c>
    </row>
    <row r="124" ht="24.949999999999999" customHeight="1">
      <c r="A124" s="1">
        <f t="shared" si="3"/>
        <v>1118</v>
      </c>
      <c r="B124" s="268" t="s">
        <v>137</v>
      </c>
      <c r="C124" s="269"/>
      <c r="D124" s="241" t="s">
        <v>138</v>
      </c>
      <c r="E124" s="266">
        <f>F124/60</f>
        <v>50</v>
      </c>
      <c r="F124" s="267">
        <v>3000</v>
      </c>
    </row>
    <row r="125" ht="24.949999999999999" customHeight="1">
      <c r="A125" s="1">
        <f t="shared" si="3"/>
        <v>1119</v>
      </c>
      <c r="B125" s="270" t="s">
        <v>139</v>
      </c>
      <c r="C125" s="271"/>
      <c r="D125" s="241" t="s">
        <v>136</v>
      </c>
      <c r="E125" s="266">
        <f>F125/10</f>
        <v>40</v>
      </c>
      <c r="F125" s="267">
        <v>400</v>
      </c>
    </row>
    <row r="126" ht="24.949999999999999" customHeight="1">
      <c r="A126" s="1">
        <f t="shared" si="3"/>
        <v>1120</v>
      </c>
      <c r="B126" s="246"/>
      <c r="C126" s="247"/>
      <c r="D126" s="241" t="s">
        <v>140</v>
      </c>
      <c r="E126" s="266">
        <f>F126/50</f>
        <v>33</v>
      </c>
      <c r="F126" s="215">
        <v>1650</v>
      </c>
    </row>
    <row r="127" ht="24.949999999999999" customHeight="1">
      <c r="A127" s="1">
        <f t="shared" si="3"/>
        <v>1121</v>
      </c>
      <c r="B127" s="260" t="s">
        <v>141</v>
      </c>
      <c r="C127" s="261"/>
      <c r="D127" s="241" t="s">
        <v>142</v>
      </c>
      <c r="E127" s="266">
        <f>F127/10</f>
        <v>42</v>
      </c>
      <c r="F127" s="267">
        <v>420</v>
      </c>
    </row>
    <row r="128" ht="24.949999999999999" customHeight="1">
      <c r="A128" s="1">
        <f t="shared" si="3"/>
        <v>1122</v>
      </c>
      <c r="B128" s="260" t="s">
        <v>143</v>
      </c>
      <c r="C128" s="261"/>
      <c r="D128" s="241" t="s">
        <v>144</v>
      </c>
      <c r="E128" s="266">
        <f>F128/6</f>
        <v>83.333333333333329</v>
      </c>
      <c r="F128" s="267">
        <v>500</v>
      </c>
    </row>
    <row r="129" ht="24.949999999999999" customHeight="1">
      <c r="A129" s="1">
        <f t="shared" si="3"/>
        <v>1123</v>
      </c>
      <c r="B129" s="260" t="s">
        <v>145</v>
      </c>
      <c r="C129" s="261"/>
      <c r="D129" s="241" t="s">
        <v>142</v>
      </c>
      <c r="E129" s="266">
        <f>F129/10</f>
        <v>18</v>
      </c>
      <c r="F129" s="267">
        <v>180</v>
      </c>
    </row>
    <row r="130" ht="38.25" customHeight="1">
      <c r="A130" s="1">
        <f t="shared" si="3"/>
        <v>1124</v>
      </c>
      <c r="B130" s="272" t="s">
        <v>146</v>
      </c>
      <c r="C130" s="273"/>
      <c r="D130" s="241" t="s">
        <v>147</v>
      </c>
      <c r="E130" s="266">
        <f>F130/6</f>
        <v>208.33333333333334</v>
      </c>
      <c r="F130" s="267">
        <v>1250</v>
      </c>
    </row>
    <row r="131" ht="38.25" customHeight="1">
      <c r="A131" s="1">
        <f t="shared" si="3"/>
        <v>1125</v>
      </c>
      <c r="B131" s="274" t="s">
        <v>148</v>
      </c>
      <c r="C131" s="275"/>
      <c r="D131" s="241" t="s">
        <v>149</v>
      </c>
      <c r="E131" s="266">
        <f>F131/40</f>
        <v>21.25</v>
      </c>
      <c r="F131" s="267">
        <v>850</v>
      </c>
    </row>
    <row r="132" ht="38.25" customHeight="1">
      <c r="A132" s="1">
        <f t="shared" si="3"/>
        <v>1126</v>
      </c>
      <c r="B132" s="276"/>
      <c r="C132" s="277"/>
      <c r="D132" s="241" t="s">
        <v>150</v>
      </c>
      <c r="E132" s="266">
        <f>F132/100</f>
        <v>20</v>
      </c>
      <c r="F132" s="267">
        <v>2000</v>
      </c>
    </row>
    <row r="133" ht="38.25" customHeight="1">
      <c r="A133" s="1">
        <f t="shared" si="3"/>
        <v>1127</v>
      </c>
      <c r="B133" s="242" t="s">
        <v>151</v>
      </c>
      <c r="C133" s="243"/>
      <c r="D133" s="241" t="s">
        <v>152</v>
      </c>
      <c r="E133" s="266">
        <f>F133/80</f>
        <v>20</v>
      </c>
      <c r="F133" s="267">
        <v>1600</v>
      </c>
    </row>
    <row r="134" ht="36.75" customHeight="1">
      <c r="A134" s="1">
        <f t="shared" si="3"/>
        <v>1128</v>
      </c>
      <c r="B134" s="278"/>
      <c r="C134" s="263"/>
      <c r="D134" s="241" t="s">
        <v>153</v>
      </c>
      <c r="E134" s="266">
        <f>F134/200</f>
        <v>19.25</v>
      </c>
      <c r="F134" s="267">
        <v>3850</v>
      </c>
    </row>
    <row r="135" ht="36.75" customHeight="1">
      <c r="A135" s="1">
        <f t="shared" si="3"/>
        <v>1129</v>
      </c>
      <c r="B135" s="260" t="s">
        <v>154</v>
      </c>
      <c r="C135" s="261"/>
      <c r="D135" s="47" t="s">
        <v>155</v>
      </c>
      <c r="E135" s="266">
        <f>F135*0.2788</f>
        <v>97.579999999999998</v>
      </c>
      <c r="F135" s="267">
        <v>350</v>
      </c>
    </row>
    <row r="136" s="79" customFormat="1" ht="24.949999999999999" customHeight="1">
      <c r="A136" s="1">
        <f t="shared" si="3"/>
        <v>1130</v>
      </c>
      <c r="B136" s="279" t="s">
        <v>156</v>
      </c>
      <c r="C136" s="280"/>
      <c r="D136" s="280"/>
      <c r="E136" s="280"/>
      <c r="F136" s="280"/>
      <c r="G136"/>
      <c r="H136"/>
      <c r="I136"/>
      <c r="J136"/>
      <c r="K136"/>
      <c r="L136"/>
      <c r="M136"/>
      <c r="N136"/>
      <c r="O136"/>
    </row>
    <row r="137" s="79" customFormat="1" ht="37.5" customHeight="1">
      <c r="A137" s="1">
        <f t="shared" si="3"/>
        <v>1131</v>
      </c>
      <c r="B137" s="281" t="s">
        <v>157</v>
      </c>
      <c r="C137" s="282"/>
      <c r="D137" s="283" t="s">
        <v>158</v>
      </c>
      <c r="E137" s="284">
        <f>F137/50</f>
        <v>32</v>
      </c>
      <c r="F137" s="285">
        <v>1600</v>
      </c>
      <c r="G137"/>
      <c r="H137"/>
      <c r="I137"/>
      <c r="J137"/>
      <c r="K137"/>
      <c r="L137"/>
      <c r="M137"/>
      <c r="N137"/>
      <c r="O137"/>
    </row>
    <row r="138" s="79" customFormat="1" ht="37.5" customHeight="1">
      <c r="A138" s="1">
        <f t="shared" si="3"/>
        <v>1132</v>
      </c>
      <c r="B138" s="281" t="s">
        <v>159</v>
      </c>
      <c r="C138" s="282"/>
      <c r="D138" s="283" t="s">
        <v>111</v>
      </c>
      <c r="E138" s="284">
        <f>F138/20</f>
        <v>37.5</v>
      </c>
      <c r="F138" s="285">
        <v>750</v>
      </c>
      <c r="G138"/>
      <c r="H138"/>
      <c r="I138"/>
      <c r="J138"/>
      <c r="K138"/>
      <c r="L138"/>
      <c r="M138"/>
      <c r="N138"/>
      <c r="O138"/>
    </row>
    <row r="139" s="79" customFormat="1" ht="37.5" customHeight="1">
      <c r="A139" s="1">
        <f t="shared" si="3"/>
        <v>1133</v>
      </c>
      <c r="B139" s="281" t="s">
        <v>160</v>
      </c>
      <c r="C139" s="282"/>
      <c r="D139" s="283" t="s">
        <v>158</v>
      </c>
      <c r="E139" s="284">
        <f>F139/50</f>
        <v>34</v>
      </c>
      <c r="F139" s="285">
        <v>1700</v>
      </c>
      <c r="G139"/>
      <c r="H139"/>
      <c r="I139"/>
      <c r="J139"/>
      <c r="K139"/>
      <c r="L139"/>
      <c r="M139"/>
      <c r="N139"/>
      <c r="O139"/>
    </row>
    <row r="140" s="79" customFormat="1" ht="37.5" customHeight="1">
      <c r="A140" s="1">
        <f t="shared" si="3"/>
        <v>1134</v>
      </c>
      <c r="B140" s="281" t="s">
        <v>161</v>
      </c>
      <c r="C140" s="282"/>
      <c r="D140" s="283" t="s">
        <v>111</v>
      </c>
      <c r="E140" s="284">
        <f>F140/20</f>
        <v>50</v>
      </c>
      <c r="F140" s="285">
        <v>1000</v>
      </c>
      <c r="G140"/>
      <c r="H140"/>
      <c r="I140"/>
      <c r="J140"/>
      <c r="K140"/>
      <c r="L140"/>
      <c r="M140"/>
      <c r="N140"/>
      <c r="O140"/>
    </row>
    <row r="141" s="79" customFormat="1" ht="37.5" customHeight="1">
      <c r="A141" s="1">
        <f t="shared" si="3"/>
        <v>1135</v>
      </c>
      <c r="B141" s="281" t="s">
        <v>162</v>
      </c>
      <c r="C141" s="282"/>
      <c r="D141" s="283" t="s">
        <v>158</v>
      </c>
      <c r="E141" s="284">
        <f>F141/50</f>
        <v>50</v>
      </c>
      <c r="F141" s="285">
        <v>2500</v>
      </c>
      <c r="G141"/>
      <c r="H141"/>
      <c r="I141"/>
      <c r="J141"/>
      <c r="K141"/>
      <c r="L141"/>
      <c r="M141"/>
      <c r="N141"/>
      <c r="O141"/>
    </row>
    <row r="142" s="79" customFormat="1" ht="37.5" customHeight="1">
      <c r="A142" s="1">
        <f t="shared" si="3"/>
        <v>1136</v>
      </c>
      <c r="B142" s="281" t="s">
        <v>163</v>
      </c>
      <c r="C142" s="282"/>
      <c r="D142" s="283" t="s">
        <v>158</v>
      </c>
      <c r="E142" s="284">
        <f>F142/50</f>
        <v>30</v>
      </c>
      <c r="F142" s="285">
        <v>1500</v>
      </c>
      <c r="G142"/>
      <c r="H142"/>
      <c r="I142"/>
      <c r="J142"/>
      <c r="K142"/>
      <c r="L142"/>
      <c r="M142"/>
      <c r="N142"/>
      <c r="O142"/>
    </row>
    <row r="143" s="79" customFormat="1" ht="37.5" customHeight="1">
      <c r="A143" s="1">
        <f t="shared" si="3"/>
        <v>1137</v>
      </c>
      <c r="B143" s="281" t="s">
        <v>164</v>
      </c>
      <c r="C143" s="282"/>
      <c r="D143" s="283" t="s">
        <v>158</v>
      </c>
      <c r="E143" s="284">
        <f>F143/50</f>
        <v>32</v>
      </c>
      <c r="F143" s="285">
        <v>1600</v>
      </c>
      <c r="G143"/>
      <c r="H143"/>
      <c r="I143"/>
      <c r="J143"/>
      <c r="K143"/>
      <c r="L143"/>
      <c r="M143"/>
      <c r="N143"/>
      <c r="O143"/>
    </row>
    <row r="144" s="79" customFormat="1" ht="37.5" customHeight="1">
      <c r="A144" s="1">
        <f t="shared" si="3"/>
        <v>1138</v>
      </c>
      <c r="B144" s="281" t="s">
        <v>165</v>
      </c>
      <c r="C144" s="282"/>
      <c r="D144" s="283" t="s">
        <v>158</v>
      </c>
      <c r="E144" s="284">
        <f>F144/50</f>
        <v>39</v>
      </c>
      <c r="F144" s="285">
        <v>1950</v>
      </c>
      <c r="G144"/>
      <c r="H144"/>
      <c r="I144"/>
      <c r="J144"/>
      <c r="K144"/>
      <c r="L144"/>
      <c r="M144"/>
      <c r="N144"/>
      <c r="O144"/>
    </row>
    <row r="145" s="79" customFormat="1" ht="30" customHeight="1">
      <c r="A145" s="1">
        <f t="shared" si="3"/>
        <v>1139</v>
      </c>
      <c r="B145" s="272" t="s">
        <v>166</v>
      </c>
      <c r="C145" s="273"/>
      <c r="D145" s="241" t="s">
        <v>158</v>
      </c>
      <c r="E145" s="266">
        <f>F145/50</f>
        <v>56</v>
      </c>
      <c r="F145" s="215">
        <v>2800</v>
      </c>
      <c r="G145"/>
      <c r="H145"/>
      <c r="I145"/>
      <c r="J145"/>
      <c r="K145"/>
      <c r="L145"/>
      <c r="M145"/>
      <c r="N145"/>
      <c r="O145"/>
    </row>
    <row r="146" s="79" customFormat="1" ht="21.75" customHeight="1">
      <c r="A146" s="1">
        <f t="shared" si="3"/>
        <v>1140</v>
      </c>
      <c r="B146" s="272" t="s">
        <v>167</v>
      </c>
      <c r="C146" s="273"/>
      <c r="D146" s="241" t="s">
        <v>168</v>
      </c>
      <c r="E146" s="266">
        <f>F146/25</f>
        <v>112</v>
      </c>
      <c r="F146" s="215">
        <v>2800</v>
      </c>
      <c r="G146"/>
      <c r="H146"/>
      <c r="I146"/>
      <c r="J146"/>
      <c r="K146"/>
      <c r="L146"/>
      <c r="M146"/>
      <c r="N146"/>
      <c r="O146"/>
    </row>
    <row r="147" s="79" customFormat="1" ht="21.75" customHeight="1">
      <c r="A147" s="1">
        <f t="shared" si="3"/>
        <v>1141</v>
      </c>
      <c r="B147" s="272" t="s">
        <v>169</v>
      </c>
      <c r="C147" s="273"/>
      <c r="D147" s="241" t="s">
        <v>158</v>
      </c>
      <c r="E147" s="266">
        <f>F147/50</f>
        <v>42</v>
      </c>
      <c r="F147" s="215">
        <v>2100</v>
      </c>
      <c r="G147"/>
      <c r="H147"/>
      <c r="I147"/>
      <c r="J147"/>
      <c r="K147"/>
      <c r="L147"/>
      <c r="M147"/>
      <c r="N147"/>
      <c r="O147"/>
    </row>
    <row r="148" ht="24.949999999999999" customHeight="1">
      <c r="A148" s="1">
        <f t="shared" si="3"/>
        <v>1142</v>
      </c>
      <c r="B148" s="286" t="s">
        <v>170</v>
      </c>
      <c r="C148" s="287"/>
      <c r="D148" s="287"/>
      <c r="E148" s="287"/>
      <c r="F148" s="288"/>
    </row>
    <row r="149" ht="24.949999999999999" customHeight="1">
      <c r="A149" s="1">
        <f t="shared" si="3"/>
        <v>1143</v>
      </c>
      <c r="B149" s="289" t="s">
        <v>171</v>
      </c>
      <c r="C149" s="290"/>
      <c r="D149" s="283" t="s">
        <v>172</v>
      </c>
      <c r="E149" s="284">
        <f>F149/12.5</f>
        <v>104</v>
      </c>
      <c r="F149" s="291">
        <v>1300</v>
      </c>
    </row>
    <row r="150" ht="24.949999999999999" customHeight="1">
      <c r="A150" s="1">
        <f t="shared" si="3"/>
        <v>1144</v>
      </c>
      <c r="B150" s="289" t="s">
        <v>173</v>
      </c>
      <c r="C150" s="290"/>
      <c r="D150" s="283" t="s">
        <v>174</v>
      </c>
      <c r="E150" s="284">
        <f>F150/15</f>
        <v>103.33333333333333</v>
      </c>
      <c r="F150" s="291">
        <v>1550</v>
      </c>
    </row>
    <row r="151" ht="24.949999999999999" customHeight="1">
      <c r="A151" s="1">
        <f t="shared" si="3"/>
        <v>1145</v>
      </c>
      <c r="B151" s="289" t="s">
        <v>175</v>
      </c>
      <c r="C151" s="290"/>
      <c r="D151" s="283" t="s">
        <v>176</v>
      </c>
      <c r="E151" s="284">
        <f>F151/19</f>
        <v>105.26315789473684</v>
      </c>
      <c r="F151" s="291">
        <v>2000</v>
      </c>
    </row>
    <row r="152" ht="24.949999999999999" customHeight="1">
      <c r="A152" s="1">
        <f t="shared" si="3"/>
        <v>1146</v>
      </c>
      <c r="B152" s="289" t="s">
        <v>177</v>
      </c>
      <c r="C152" s="290"/>
      <c r="D152" s="283" t="s">
        <v>178</v>
      </c>
      <c r="E152" s="284">
        <f>F152/25</f>
        <v>104</v>
      </c>
      <c r="F152" s="291">
        <v>2600</v>
      </c>
    </row>
    <row r="153" ht="24.949999999999999" customHeight="1">
      <c r="A153" s="1">
        <f t="shared" si="3"/>
        <v>1147</v>
      </c>
      <c r="B153" s="289" t="s">
        <v>179</v>
      </c>
      <c r="C153" s="290"/>
      <c r="D153" s="283" t="s">
        <v>180</v>
      </c>
      <c r="E153" s="284">
        <f>F153/50</f>
        <v>100</v>
      </c>
      <c r="F153" s="291">
        <v>5000</v>
      </c>
    </row>
    <row r="154" ht="24.949999999999999" customHeight="1">
      <c r="A154" s="1">
        <f t="shared" si="3"/>
        <v>1148</v>
      </c>
      <c r="B154" s="289" t="s">
        <v>181</v>
      </c>
      <c r="C154" s="290"/>
      <c r="D154" s="283" t="s">
        <v>182</v>
      </c>
      <c r="E154" s="284">
        <f>F154/25</f>
        <v>100</v>
      </c>
      <c r="F154" s="291">
        <v>2500</v>
      </c>
    </row>
    <row r="155" ht="21.75" customHeight="1">
      <c r="A155" s="1">
        <f t="shared" si="3"/>
        <v>1149</v>
      </c>
      <c r="B155" s="272" t="s">
        <v>183</v>
      </c>
      <c r="C155" s="273"/>
      <c r="D155" s="241" t="s">
        <v>180</v>
      </c>
      <c r="E155" s="266">
        <f>F155/50</f>
        <v>87</v>
      </c>
      <c r="F155" s="267">
        <v>4350</v>
      </c>
    </row>
    <row r="156" ht="21.75" customHeight="1">
      <c r="A156" s="1">
        <f t="shared" si="3"/>
        <v>1150</v>
      </c>
      <c r="B156" s="292" t="s">
        <v>184</v>
      </c>
      <c r="C156" s="293"/>
      <c r="D156" s="293"/>
      <c r="E156" s="293"/>
      <c r="F156" s="294"/>
    </row>
    <row r="157" ht="21.75" customHeight="1">
      <c r="A157" s="1">
        <f t="shared" si="3"/>
        <v>1151</v>
      </c>
      <c r="B157" s="295" t="s">
        <v>185</v>
      </c>
      <c r="C157" s="296"/>
      <c r="D157" s="297" t="s">
        <v>136</v>
      </c>
      <c r="E157" s="158">
        <v>115</v>
      </c>
      <c r="F157" s="159">
        <f>E157*10</f>
        <v>1150</v>
      </c>
    </row>
    <row r="158" ht="21.75" customHeight="1">
      <c r="A158" s="1">
        <f t="shared" si="3"/>
        <v>1152</v>
      </c>
      <c r="B158" s="298"/>
      <c r="C158" s="299"/>
      <c r="D158" s="241" t="s">
        <v>168</v>
      </c>
      <c r="E158" s="266">
        <v>115</v>
      </c>
      <c r="F158" s="267">
        <f>E158*25</f>
        <v>2875</v>
      </c>
    </row>
    <row r="159" ht="21.75" customHeight="1">
      <c r="A159" s="1">
        <f t="shared" si="3"/>
        <v>1153</v>
      </c>
      <c r="B159" s="300"/>
      <c r="C159" s="301"/>
      <c r="D159" s="302" t="s">
        <v>158</v>
      </c>
      <c r="E159" s="152">
        <v>115</v>
      </c>
      <c r="F159" s="156">
        <f>E159*50</f>
        <v>5750</v>
      </c>
    </row>
    <row r="160" ht="21.75" customHeight="1">
      <c r="A160" s="1">
        <f t="shared" si="3"/>
        <v>1154</v>
      </c>
      <c r="B160" s="295" t="s">
        <v>186</v>
      </c>
      <c r="C160" s="296"/>
      <c r="D160" s="297" t="s">
        <v>136</v>
      </c>
      <c r="E160" s="158">
        <v>100</v>
      </c>
      <c r="F160" s="159">
        <f>E160*10</f>
        <v>1000</v>
      </c>
    </row>
    <row r="161" ht="21.75" customHeight="1">
      <c r="A161" s="1">
        <f t="shared" si="3"/>
        <v>1155</v>
      </c>
      <c r="B161" s="298"/>
      <c r="C161" s="299"/>
      <c r="D161" s="241" t="s">
        <v>168</v>
      </c>
      <c r="E161" s="266">
        <v>100</v>
      </c>
      <c r="F161" s="267">
        <f>E161*25</f>
        <v>2500</v>
      </c>
    </row>
    <row r="162" ht="21.75" customHeight="1">
      <c r="A162" s="1">
        <f t="shared" si="3"/>
        <v>1156</v>
      </c>
      <c r="B162" s="300"/>
      <c r="C162" s="301"/>
      <c r="D162" s="302" t="s">
        <v>158</v>
      </c>
      <c r="E162" s="152">
        <v>100</v>
      </c>
      <c r="F162" s="156">
        <f>E162*50</f>
        <v>5000</v>
      </c>
    </row>
    <row r="163" ht="24.949999999999999" customHeight="1">
      <c r="A163" s="1">
        <f t="shared" si="3"/>
        <v>1157</v>
      </c>
      <c r="B163" s="303" t="s">
        <v>187</v>
      </c>
      <c r="C163" s="304"/>
      <c r="D163" s="304"/>
      <c r="E163" s="304"/>
      <c r="F163" s="305"/>
    </row>
    <row r="164" ht="24.949999999999999" customHeight="1">
      <c r="A164" s="1">
        <f t="shared" si="3"/>
        <v>1158</v>
      </c>
      <c r="B164" s="306" t="s">
        <v>188</v>
      </c>
      <c r="C164" s="307"/>
      <c r="D164" s="308" t="s">
        <v>189</v>
      </c>
      <c r="E164" s="309">
        <v>43</v>
      </c>
      <c r="F164" s="310">
        <f>E164*25</f>
        <v>1075</v>
      </c>
    </row>
    <row r="165" s="311" customFormat="1" ht="24.949999999999999" customHeight="1">
      <c r="A165" s="201">
        <f t="shared" si="3"/>
        <v>1159</v>
      </c>
      <c r="B165" s="312" t="s">
        <v>190</v>
      </c>
      <c r="C165" s="313"/>
      <c r="D165" s="308" t="s">
        <v>191</v>
      </c>
      <c r="E165" s="314">
        <v>35</v>
      </c>
      <c r="F165" s="315">
        <f>E165*50</f>
        <v>1750</v>
      </c>
      <c r="G165" s="311"/>
      <c r="H165" s="311"/>
      <c r="I165" s="311"/>
      <c r="J165" s="311"/>
      <c r="K165" s="311"/>
      <c r="L165" s="311"/>
      <c r="M165" s="311"/>
      <c r="N165" s="311"/>
      <c r="O165" s="311"/>
      <c r="P165" s="311"/>
      <c r="Q165" s="311"/>
      <c r="R165" s="311"/>
    </row>
    <row r="166" ht="24.949999999999999" customHeight="1">
      <c r="A166" s="1">
        <f t="shared" ref="A166:A182" si="4">A165+1</f>
        <v>1160</v>
      </c>
      <c r="B166" s="312" t="s">
        <v>192</v>
      </c>
      <c r="C166" s="313"/>
      <c r="D166" s="308" t="s">
        <v>193</v>
      </c>
      <c r="E166" s="314">
        <v>60</v>
      </c>
      <c r="F166" s="315">
        <f>E166*60</f>
        <v>3600</v>
      </c>
    </row>
    <row r="167" s="311" customFormat="1" ht="24.949999999999999" customHeight="1">
      <c r="A167" s="201">
        <f t="shared" si="4"/>
        <v>1161</v>
      </c>
      <c r="B167" s="306" t="s">
        <v>194</v>
      </c>
      <c r="C167" s="307"/>
      <c r="D167" s="308" t="s">
        <v>195</v>
      </c>
      <c r="E167" s="314">
        <v>45</v>
      </c>
      <c r="F167" s="315">
        <f>E167*50</f>
        <v>2250</v>
      </c>
      <c r="G167" s="311"/>
      <c r="H167" s="311"/>
      <c r="I167" s="311"/>
      <c r="J167" s="311"/>
      <c r="K167" s="311"/>
      <c r="L167" s="311"/>
      <c r="M167" s="311"/>
      <c r="N167" s="311"/>
      <c r="O167" s="311"/>
      <c r="P167" s="311"/>
      <c r="Q167" s="311"/>
      <c r="R167" s="311"/>
    </row>
    <row r="168" s="311" customFormat="1" ht="24.949999999999999" customHeight="1">
      <c r="A168" s="201">
        <f t="shared" si="4"/>
        <v>1162</v>
      </c>
      <c r="B168" s="312" t="s">
        <v>196</v>
      </c>
      <c r="C168" s="313"/>
      <c r="D168" s="308" t="s">
        <v>197</v>
      </c>
      <c r="E168" s="316">
        <v>80</v>
      </c>
      <c r="F168" s="317">
        <f>E168*32.5</f>
        <v>2600</v>
      </c>
      <c r="G168" s="311"/>
      <c r="H168" s="311"/>
      <c r="I168" s="311"/>
      <c r="J168" s="311"/>
      <c r="K168" s="311"/>
      <c r="L168" s="311"/>
      <c r="M168" s="311"/>
      <c r="N168" s="311"/>
      <c r="O168" s="311"/>
      <c r="P168" s="311"/>
      <c r="Q168" s="311"/>
      <c r="R168" s="311"/>
    </row>
    <row r="169" ht="26.25">
      <c r="A169" s="1">
        <f t="shared" si="4"/>
        <v>1163</v>
      </c>
      <c r="B169" s="318" t="s">
        <v>198</v>
      </c>
      <c r="C169" s="319"/>
      <c r="D169" s="319"/>
      <c r="E169" s="319"/>
      <c r="F169" s="319"/>
    </row>
    <row r="170" ht="27.949999999999999" customHeight="1">
      <c r="A170" s="1">
        <f t="shared" si="4"/>
        <v>1164</v>
      </c>
      <c r="B170" s="320" t="s">
        <v>199</v>
      </c>
      <c r="C170" s="321" t="s">
        <v>8</v>
      </c>
      <c r="D170" s="322" t="s">
        <v>9</v>
      </c>
      <c r="E170" s="323" t="s">
        <v>109</v>
      </c>
      <c r="F170" s="324"/>
    </row>
    <row r="171" ht="15" customHeight="1">
      <c r="A171" s="1">
        <f t="shared" si="4"/>
        <v>1165</v>
      </c>
      <c r="B171" s="325"/>
      <c r="C171" s="326"/>
      <c r="D171" s="327"/>
      <c r="E171" s="328" t="s">
        <v>11</v>
      </c>
      <c r="F171" s="329" t="s">
        <v>12</v>
      </c>
    </row>
    <row r="172" ht="20.100000000000001" customHeight="1">
      <c r="A172" s="1">
        <f t="shared" si="4"/>
        <v>1166</v>
      </c>
      <c r="B172" s="330" t="s">
        <v>200</v>
      </c>
      <c r="C172" s="32" t="s">
        <v>201</v>
      </c>
      <c r="D172" s="331">
        <v>12.5</v>
      </c>
      <c r="E172" s="332">
        <v>510</v>
      </c>
      <c r="F172" s="333">
        <f>D172*E172</f>
        <v>6375</v>
      </c>
    </row>
    <row r="173" ht="20.100000000000001" customHeight="1">
      <c r="A173" s="1">
        <f t="shared" si="4"/>
        <v>1167</v>
      </c>
      <c r="B173" s="334" t="s">
        <v>202</v>
      </c>
      <c r="C173" s="47" t="s">
        <v>203</v>
      </c>
      <c r="D173" s="335">
        <v>20</v>
      </c>
      <c r="E173" s="336">
        <v>475</v>
      </c>
      <c r="F173" s="337">
        <f>D173*E173</f>
        <v>9500</v>
      </c>
    </row>
    <row r="174" ht="20.100000000000001" customHeight="1">
      <c r="A174" s="1">
        <f t="shared" si="4"/>
        <v>1168</v>
      </c>
      <c r="B174" s="334" t="s">
        <v>204</v>
      </c>
      <c r="C174" s="47" t="s">
        <v>203</v>
      </c>
      <c r="D174" s="338">
        <v>20</v>
      </c>
      <c r="E174" s="336">
        <v>340</v>
      </c>
      <c r="F174" s="337">
        <f>D174*E174</f>
        <v>6800</v>
      </c>
    </row>
    <row r="175" ht="20.100000000000001" customHeight="1">
      <c r="A175" s="1">
        <f t="shared" si="4"/>
        <v>1169</v>
      </c>
      <c r="B175" s="334" t="s">
        <v>205</v>
      </c>
      <c r="C175" s="47" t="s">
        <v>203</v>
      </c>
      <c r="D175" s="335">
        <v>20</v>
      </c>
      <c r="E175" s="336">
        <v>500</v>
      </c>
      <c r="F175" s="337">
        <f>D175*E175</f>
        <v>10000</v>
      </c>
    </row>
    <row r="176" ht="20.100000000000001" customHeight="1">
      <c r="A176" s="1">
        <f t="shared" si="4"/>
        <v>1170</v>
      </c>
      <c r="B176" s="339" t="s">
        <v>206</v>
      </c>
      <c r="C176" s="47" t="s">
        <v>207</v>
      </c>
      <c r="D176" s="335">
        <v>5</v>
      </c>
      <c r="E176" s="336">
        <v>190</v>
      </c>
      <c r="F176" s="337">
        <f>D176*E176</f>
        <v>950</v>
      </c>
    </row>
    <row r="177" ht="20.100000000000001" customHeight="1">
      <c r="A177" s="1">
        <f t="shared" si="4"/>
        <v>1171</v>
      </c>
      <c r="B177" s="340"/>
      <c r="C177" s="47" t="s">
        <v>86</v>
      </c>
      <c r="D177" s="335">
        <v>10</v>
      </c>
      <c r="E177" s="336">
        <v>190</v>
      </c>
      <c r="F177" s="337">
        <f>D177*E177</f>
        <v>1900</v>
      </c>
    </row>
    <row r="178" ht="20.100000000000001" customHeight="1">
      <c r="A178" s="1">
        <f t="shared" si="4"/>
        <v>1172</v>
      </c>
      <c r="B178" s="334" t="s">
        <v>208</v>
      </c>
      <c r="C178" s="47" t="s">
        <v>86</v>
      </c>
      <c r="D178" s="335">
        <v>10</v>
      </c>
      <c r="E178" s="336">
        <v>130</v>
      </c>
      <c r="F178" s="337">
        <f>D178*E178</f>
        <v>1300</v>
      </c>
    </row>
    <row r="179" ht="20.100000000000001" customHeight="1">
      <c r="A179" s="1">
        <f t="shared" si="4"/>
        <v>1173</v>
      </c>
      <c r="B179" s="334" t="s">
        <v>209</v>
      </c>
      <c r="C179" s="47" t="s">
        <v>86</v>
      </c>
      <c r="D179" s="335">
        <v>10</v>
      </c>
      <c r="E179" s="336">
        <v>70</v>
      </c>
      <c r="F179" s="337">
        <f>D179*E179</f>
        <v>700</v>
      </c>
    </row>
    <row r="180" ht="20.100000000000001" customHeight="1">
      <c r="A180" s="1">
        <f t="shared" si="4"/>
        <v>1174</v>
      </c>
      <c r="B180" s="334" t="s">
        <v>210</v>
      </c>
      <c r="C180" s="47" t="s">
        <v>86</v>
      </c>
      <c r="D180" s="47">
        <v>10</v>
      </c>
      <c r="E180" s="336">
        <v>48</v>
      </c>
      <c r="F180" s="337">
        <f>D180*E180</f>
        <v>480</v>
      </c>
    </row>
    <row r="181" ht="20.100000000000001" customHeight="1">
      <c r="A181" s="1">
        <f t="shared" si="4"/>
        <v>1175</v>
      </c>
      <c r="B181" s="341" t="s">
        <v>211</v>
      </c>
      <c r="C181" s="47" t="s">
        <v>86</v>
      </c>
      <c r="D181" s="342">
        <v>10</v>
      </c>
      <c r="E181" s="336">
        <v>90</v>
      </c>
      <c r="F181" s="343">
        <f>D181*E181</f>
        <v>900</v>
      </c>
    </row>
    <row r="182" ht="20.100000000000001" customHeight="1">
      <c r="A182" s="1">
        <f t="shared" si="4"/>
        <v>1176</v>
      </c>
      <c r="B182" s="344"/>
      <c r="C182" s="57" t="s">
        <v>212</v>
      </c>
      <c r="D182" s="57">
        <v>17</v>
      </c>
      <c r="E182" s="345">
        <v>90</v>
      </c>
      <c r="F182" s="346">
        <f>D182*E182</f>
        <v>1530</v>
      </c>
    </row>
    <row r="183" ht="34.5" customHeight="1">
      <c r="A183" s="1"/>
      <c r="B183" s="347" t="s">
        <v>213</v>
      </c>
      <c r="C183" s="348"/>
      <c r="D183" s="348"/>
      <c r="E183" s="348"/>
      <c r="F183" s="349"/>
    </row>
    <row r="184" ht="15" customHeight="1">
      <c r="A184" s="1"/>
      <c r="B184" s="350" t="s">
        <v>214</v>
      </c>
      <c r="C184" s="351" t="s">
        <v>215</v>
      </c>
      <c r="D184" s="351"/>
      <c r="E184" s="352" t="s">
        <v>10</v>
      </c>
      <c r="F184" s="353"/>
    </row>
    <row r="185" ht="15.75">
      <c r="A185" s="1"/>
      <c r="B185" s="354"/>
      <c r="C185" s="355"/>
      <c r="D185" s="355"/>
      <c r="E185" s="356" t="s">
        <v>11</v>
      </c>
      <c r="F185" s="357"/>
    </row>
    <row r="186" ht="24.949999999999999" customHeight="1">
      <c r="A186" s="1">
        <v>1190</v>
      </c>
      <c r="B186" s="358" t="s">
        <v>216</v>
      </c>
      <c r="C186" s="359" t="s">
        <v>203</v>
      </c>
      <c r="D186" s="360"/>
      <c r="E186" s="361">
        <v>430</v>
      </c>
      <c r="F186" s="362"/>
    </row>
    <row r="187" ht="24.949999999999999" customHeight="1">
      <c r="A187" s="1">
        <v>1191</v>
      </c>
      <c r="B187" s="358" t="s">
        <v>217</v>
      </c>
      <c r="C187" s="359" t="s">
        <v>22</v>
      </c>
      <c r="D187" s="360"/>
      <c r="E187" s="361">
        <v>500</v>
      </c>
      <c r="F187" s="362"/>
    </row>
    <row r="188" ht="24.949999999999999" customHeight="1">
      <c r="A188" s="1">
        <v>1192</v>
      </c>
      <c r="B188" s="358" t="s">
        <v>218</v>
      </c>
      <c r="C188" s="359" t="s">
        <v>22</v>
      </c>
      <c r="D188" s="360"/>
      <c r="E188" s="361">
        <v>500</v>
      </c>
      <c r="F188" s="362"/>
    </row>
    <row r="189" ht="24.949999999999999" customHeight="1">
      <c r="A189" s="1">
        <v>1193</v>
      </c>
      <c r="B189" s="363" t="s">
        <v>219</v>
      </c>
      <c r="C189" s="364" t="s">
        <v>22</v>
      </c>
      <c r="D189" s="365"/>
      <c r="E189" s="366">
        <v>500</v>
      </c>
      <c r="F189" s="367"/>
    </row>
    <row r="190" ht="15">
      <c r="A190" s="1"/>
      <c r="B190" s="2"/>
      <c r="C190" s="2"/>
      <c r="D190" s="3"/>
      <c r="E190" s="3"/>
      <c r="F190" s="3"/>
    </row>
    <row r="191" ht="15">
      <c r="A191" s="1"/>
      <c r="B191" s="2"/>
      <c r="C191" s="2"/>
      <c r="D191" s="3"/>
      <c r="E191" s="3"/>
      <c r="F191" s="3"/>
    </row>
    <row r="192" ht="15">
      <c r="A192" s="1"/>
      <c r="B192" s="2"/>
      <c r="C192" s="2"/>
      <c r="D192" s="3"/>
      <c r="E192" s="3"/>
      <c r="F192" s="3"/>
    </row>
    <row r="193">
      <c r="A193" s="1"/>
    </row>
    <row r="194"/>
    <row r="195"/>
    <row r="196" ht="12.75">
      <c r="D196" s="2"/>
      <c r="E196" s="2"/>
      <c r="F196" s="2"/>
    </row>
    <row r="197" ht="12.75">
      <c r="D197" s="2"/>
      <c r="E197" s="2"/>
      <c r="F197" s="2"/>
    </row>
    <row r="198" ht="12.75">
      <c r="D198" s="2"/>
      <c r="E198" s="2"/>
      <c r="F198" s="2"/>
    </row>
    <row r="199" ht="12.75">
      <c r="D199" s="2"/>
      <c r="E199" s="2"/>
      <c r="F199" s="2"/>
    </row>
    <row r="200" ht="12.75">
      <c r="D200" s="2"/>
      <c r="E200" s="2"/>
      <c r="F200" s="2"/>
    </row>
    <row r="201" ht="12.75">
      <c r="D201" s="2"/>
      <c r="E201" s="2"/>
      <c r="F201" s="2"/>
    </row>
    <row r="202" ht="12.75">
      <c r="D202" s="2"/>
      <c r="E202" s="2"/>
      <c r="F202" s="2"/>
    </row>
    <row r="203" ht="12.75">
      <c r="D203" s="2"/>
      <c r="E203" s="2"/>
      <c r="F203" s="2"/>
    </row>
    <row r="204" ht="12.75">
      <c r="D204" s="2"/>
      <c r="E204" s="2"/>
      <c r="F204" s="2"/>
    </row>
    <row r="205" s="2" customFormat="1" ht="12.75">
      <c r="A205" s="201"/>
      <c r="I205" s="2"/>
      <c r="K205" s="2"/>
      <c r="O205" s="2"/>
      <c r="P205" s="2"/>
      <c r="Q205" s="2"/>
      <c r="R205" s="2"/>
      <c r="S205" s="2"/>
    </row>
    <row r="206" s="2" customFormat="1" ht="12.75">
      <c r="A206" s="201"/>
      <c r="I206" s="2"/>
      <c r="K206" s="2"/>
      <c r="O206" s="2"/>
      <c r="P206" s="2"/>
      <c r="Q206" s="2"/>
      <c r="R206" s="2"/>
      <c r="S206" s="2"/>
    </row>
    <row r="207" s="2" customFormat="1" ht="12.75">
      <c r="A207" s="201"/>
      <c r="I207" s="2"/>
      <c r="K207" s="2"/>
      <c r="O207" s="2"/>
      <c r="P207" s="2"/>
      <c r="Q207" s="2"/>
      <c r="R207" s="2"/>
      <c r="S207" s="2"/>
    </row>
    <row r="208" s="2" customFormat="1" ht="12.75">
      <c r="A208" s="201"/>
      <c r="I208" s="2"/>
      <c r="K208" s="2"/>
      <c r="O208" s="2"/>
      <c r="P208" s="2"/>
      <c r="Q208" s="2"/>
      <c r="R208" s="2"/>
      <c r="S208" s="2"/>
    </row>
    <row r="209" s="2" customFormat="1" ht="12.75">
      <c r="A209" s="201"/>
      <c r="I209" s="2"/>
      <c r="K209" s="2"/>
      <c r="O209" s="2"/>
      <c r="P209" s="2"/>
      <c r="Q209" s="2"/>
      <c r="R209" s="2"/>
      <c r="S209" s="2"/>
    </row>
    <row r="210" s="2" customFormat="1" ht="12.75">
      <c r="A210" s="201"/>
      <c r="I210" s="2"/>
      <c r="K210" s="2"/>
      <c r="O210" s="2"/>
      <c r="P210" s="2"/>
      <c r="Q210" s="2"/>
      <c r="R210" s="2"/>
      <c r="S210" s="2"/>
    </row>
    <row r="211" s="2" customFormat="1" ht="12.75">
      <c r="A211" s="201"/>
      <c r="I211" s="2"/>
      <c r="K211" s="2"/>
      <c r="O211" s="2"/>
      <c r="P211" s="2"/>
      <c r="Q211" s="2"/>
      <c r="R211" s="2"/>
      <c r="S211" s="2"/>
    </row>
    <row r="212" s="2" customFormat="1" ht="12.75">
      <c r="A212" s="201"/>
      <c r="I212" s="2"/>
      <c r="K212" s="2"/>
      <c r="O212" s="2"/>
      <c r="P212" s="2"/>
      <c r="Q212" s="2"/>
      <c r="R212" s="2"/>
      <c r="S212" s="2"/>
    </row>
    <row r="213" s="2" customFormat="1" ht="12.75">
      <c r="A213" s="201"/>
      <c r="I213" s="2"/>
      <c r="K213" s="2"/>
      <c r="O213" s="2"/>
      <c r="P213" s="2"/>
      <c r="Q213" s="2"/>
      <c r="R213" s="2"/>
      <c r="S213" s="2"/>
    </row>
    <row r="214" s="2" customFormat="1" ht="12.75">
      <c r="A214" s="201"/>
      <c r="I214" s="2"/>
      <c r="K214" s="2"/>
      <c r="O214" s="2"/>
      <c r="P214" s="2"/>
      <c r="Q214" s="2"/>
      <c r="R214" s="2"/>
      <c r="S214" s="2"/>
    </row>
    <row r="215" s="2" customFormat="1" ht="12.75">
      <c r="A215" s="201"/>
      <c r="I215" s="2"/>
      <c r="K215" s="2"/>
      <c r="O215" s="2"/>
      <c r="P215" s="2"/>
      <c r="Q215" s="2"/>
      <c r="R215" s="2"/>
      <c r="S215" s="2"/>
    </row>
    <row r="216" s="2" customFormat="1" ht="12.75">
      <c r="A216" s="201"/>
      <c r="I216" s="2"/>
      <c r="K216" s="2"/>
      <c r="O216" s="2"/>
      <c r="P216" s="2"/>
      <c r="Q216" s="2"/>
      <c r="R216" s="2"/>
      <c r="S216" s="2"/>
    </row>
    <row r="217" s="2" customFormat="1" ht="12.75">
      <c r="A217" s="201"/>
      <c r="I217" s="2"/>
      <c r="K217" s="2"/>
      <c r="O217" s="2"/>
      <c r="P217" s="2"/>
      <c r="Q217" s="2"/>
      <c r="R217" s="2"/>
      <c r="S217" s="2"/>
    </row>
    <row r="218" s="2" customFormat="1" ht="12.75">
      <c r="A218" s="201"/>
      <c r="I218" s="2"/>
      <c r="K218" s="2"/>
      <c r="O218" s="2"/>
      <c r="P218" s="2"/>
      <c r="Q218" s="2"/>
      <c r="R218" s="2"/>
      <c r="S218" s="2"/>
    </row>
    <row r="219" s="2" customFormat="1" ht="12.75">
      <c r="A219" s="201"/>
      <c r="I219" s="2"/>
      <c r="K219" s="2"/>
      <c r="O219" s="2"/>
      <c r="P219" s="2"/>
      <c r="Q219" s="2"/>
      <c r="R219" s="2"/>
      <c r="S219" s="2"/>
    </row>
    <row r="220" s="2" customFormat="1" ht="12.75">
      <c r="A220" s="201"/>
      <c r="I220" s="2"/>
      <c r="K220" s="2"/>
      <c r="O220" s="2"/>
      <c r="P220" s="2"/>
      <c r="Q220" s="2"/>
      <c r="R220" s="2"/>
      <c r="S220" s="2"/>
    </row>
    <row r="221" s="2" customFormat="1" ht="12.75">
      <c r="A221" s="201"/>
      <c r="I221" s="2"/>
      <c r="K221" s="2"/>
      <c r="O221" s="2"/>
      <c r="P221" s="2"/>
      <c r="Q221" s="2"/>
      <c r="R221" s="2"/>
      <c r="S221" s="2"/>
    </row>
    <row r="222" s="2" customFormat="1" ht="12.75">
      <c r="A222" s="201"/>
      <c r="I222" s="2"/>
      <c r="K222" s="2"/>
      <c r="O222" s="2"/>
      <c r="P222" s="2"/>
      <c r="Q222" s="2"/>
      <c r="R222" s="2"/>
      <c r="S222" s="2"/>
    </row>
    <row r="223" s="2" customFormat="1" ht="12.75">
      <c r="A223" s="201"/>
      <c r="I223" s="2"/>
      <c r="K223" s="2"/>
      <c r="O223" s="2"/>
      <c r="P223" s="2"/>
      <c r="Q223" s="2"/>
      <c r="R223" s="2"/>
      <c r="S223" s="2"/>
    </row>
    <row r="224" s="2" customFormat="1" ht="12.75">
      <c r="A224" s="201"/>
      <c r="I224" s="2"/>
      <c r="K224" s="2"/>
      <c r="O224" s="2"/>
      <c r="P224" s="2"/>
      <c r="Q224" s="2"/>
      <c r="R224" s="2"/>
      <c r="S224" s="2"/>
    </row>
    <row r="225" s="2" customFormat="1" ht="12.75">
      <c r="A225" s="201"/>
      <c r="I225" s="2"/>
      <c r="K225" s="2"/>
      <c r="O225" s="2"/>
      <c r="P225" s="2"/>
      <c r="Q225" s="2"/>
      <c r="R225" s="2"/>
      <c r="S225" s="2"/>
    </row>
    <row r="226" s="2" customFormat="1" ht="12.75">
      <c r="A226" s="201"/>
      <c r="I226" s="2"/>
      <c r="K226" s="2"/>
      <c r="O226" s="2"/>
      <c r="P226" s="2"/>
      <c r="Q226" s="2"/>
      <c r="R226" s="2"/>
      <c r="S226" s="2"/>
    </row>
    <row r="227" s="2" customFormat="1" ht="12.75">
      <c r="A227" s="201"/>
      <c r="I227" s="2"/>
      <c r="K227" s="2"/>
      <c r="O227" s="2"/>
      <c r="P227" s="2"/>
      <c r="Q227" s="2"/>
      <c r="R227" s="2"/>
      <c r="S227" s="2"/>
    </row>
    <row r="228" s="2" customFormat="1" ht="12.75">
      <c r="A228" s="201"/>
      <c r="I228" s="2"/>
      <c r="K228" s="2"/>
      <c r="O228" s="2"/>
      <c r="P228" s="2"/>
      <c r="Q228" s="2"/>
      <c r="R228" s="2"/>
      <c r="S228" s="2"/>
    </row>
    <row r="229" s="2" customFormat="1" ht="12.75">
      <c r="A229" s="201"/>
      <c r="I229" s="2"/>
      <c r="K229" s="2"/>
      <c r="O229" s="2"/>
      <c r="P229" s="2"/>
      <c r="Q229" s="2"/>
      <c r="R229" s="2"/>
      <c r="S229" s="2"/>
    </row>
    <row r="230" s="2" customFormat="1" ht="12.75">
      <c r="A230" s="201"/>
      <c r="I230" s="2"/>
      <c r="K230" s="2"/>
      <c r="O230" s="2"/>
      <c r="P230" s="2"/>
      <c r="Q230" s="2"/>
      <c r="R230" s="2"/>
      <c r="S230" s="2"/>
    </row>
    <row r="231" s="2" customFormat="1" ht="12.75">
      <c r="A231" s="201"/>
      <c r="I231" s="2"/>
      <c r="K231" s="2"/>
      <c r="O231" s="2"/>
      <c r="P231" s="2"/>
      <c r="Q231" s="2"/>
      <c r="R231" s="2"/>
      <c r="S231" s="2"/>
    </row>
    <row r="232" s="2" customFormat="1" ht="12.75">
      <c r="A232" s="201"/>
      <c r="I232" s="2"/>
      <c r="K232" s="2"/>
      <c r="O232" s="2"/>
      <c r="P232" s="2"/>
      <c r="Q232" s="2"/>
      <c r="R232" s="2"/>
      <c r="S232" s="2"/>
    </row>
    <row r="233" s="2" customFormat="1" ht="12.75">
      <c r="A233" s="201"/>
      <c r="I233" s="2"/>
      <c r="K233" s="2"/>
      <c r="O233" s="2"/>
      <c r="P233" s="2"/>
      <c r="Q233" s="2"/>
      <c r="R233" s="2"/>
      <c r="S233" s="2"/>
    </row>
    <row r="234" s="2" customFormat="1" ht="12.75">
      <c r="A234" s="201"/>
      <c r="I234" s="2"/>
      <c r="K234" s="2"/>
      <c r="O234" s="2"/>
      <c r="P234" s="2"/>
      <c r="Q234" s="2"/>
      <c r="R234" s="2"/>
      <c r="S234" s="2"/>
    </row>
    <row r="235" s="2" customFormat="1" ht="12.75">
      <c r="A235" s="201"/>
      <c r="I235" s="2"/>
      <c r="K235" s="2"/>
      <c r="O235" s="2"/>
      <c r="P235" s="2"/>
      <c r="Q235" s="2"/>
      <c r="R235" s="2"/>
      <c r="S235" s="2"/>
    </row>
    <row r="236" s="2" customFormat="1" ht="12.75">
      <c r="A236" s="201"/>
      <c r="I236" s="2"/>
      <c r="K236" s="2"/>
      <c r="O236" s="2"/>
      <c r="P236" s="2"/>
      <c r="Q236" s="2"/>
      <c r="R236" s="2"/>
      <c r="S236" s="2"/>
    </row>
    <row r="237" s="2" customFormat="1" ht="12.75">
      <c r="A237" s="201"/>
      <c r="I237" s="2"/>
      <c r="K237" s="2"/>
      <c r="O237" s="2"/>
      <c r="P237" s="2"/>
      <c r="Q237" s="2"/>
      <c r="R237" s="2"/>
      <c r="S237" s="2"/>
    </row>
    <row r="238" s="2" customFormat="1" ht="12.75">
      <c r="A238" s="201"/>
      <c r="I238" s="2"/>
      <c r="K238" s="2"/>
      <c r="O238" s="2"/>
      <c r="P238" s="2"/>
      <c r="Q238" s="2"/>
      <c r="R238" s="2"/>
      <c r="S238" s="2"/>
    </row>
    <row r="239" s="2" customFormat="1" ht="12.75">
      <c r="A239" s="201"/>
      <c r="I239" s="2"/>
      <c r="K239" s="2"/>
      <c r="O239" s="2"/>
      <c r="P239" s="2"/>
      <c r="Q239" s="2"/>
      <c r="R239" s="2"/>
      <c r="S239" s="2"/>
    </row>
    <row r="240" s="2" customFormat="1" ht="12.75">
      <c r="A240" s="201"/>
      <c r="I240" s="2"/>
      <c r="K240" s="2"/>
      <c r="O240" s="2"/>
      <c r="P240" s="2"/>
      <c r="Q240" s="2"/>
      <c r="R240" s="2"/>
      <c r="S240" s="2"/>
    </row>
    <row r="241" s="2" customFormat="1" ht="12.75">
      <c r="A241" s="201"/>
      <c r="I241" s="2"/>
      <c r="K241" s="2"/>
      <c r="O241" s="2"/>
      <c r="P241" s="2"/>
      <c r="Q241" s="2"/>
      <c r="R241" s="2"/>
      <c r="S241" s="2"/>
    </row>
    <row r="242" s="2" customFormat="1" ht="12.75">
      <c r="A242" s="201"/>
      <c r="I242" s="2"/>
      <c r="K242" s="2"/>
      <c r="O242" s="2"/>
      <c r="P242" s="2"/>
      <c r="Q242" s="2"/>
      <c r="R242" s="2"/>
      <c r="S242" s="2"/>
    </row>
    <row r="243" s="2" customFormat="1" ht="12.75">
      <c r="A243" s="201"/>
      <c r="I243" s="2"/>
      <c r="K243" s="2"/>
      <c r="O243" s="2"/>
      <c r="P243" s="2"/>
      <c r="Q243" s="2"/>
      <c r="R243" s="2"/>
      <c r="S243" s="2"/>
    </row>
    <row r="244" s="2" customFormat="1" ht="12.75">
      <c r="A244" s="201"/>
      <c r="I244" s="2"/>
      <c r="K244" s="2"/>
      <c r="O244" s="2"/>
      <c r="P244" s="2"/>
      <c r="Q244" s="2"/>
      <c r="R244" s="2"/>
      <c r="S244" s="2"/>
    </row>
    <row r="245" s="2" customFormat="1" ht="12.75">
      <c r="A245" s="201"/>
      <c r="I245" s="2"/>
      <c r="K245" s="2"/>
      <c r="O245" s="2"/>
      <c r="P245" s="2"/>
      <c r="Q245" s="2"/>
      <c r="R245" s="2"/>
      <c r="S245" s="2"/>
    </row>
    <row r="246" s="2" customFormat="1" ht="12.75">
      <c r="A246" s="201"/>
      <c r="I246" s="2"/>
      <c r="K246" s="2"/>
      <c r="O246" s="2"/>
      <c r="P246" s="2"/>
      <c r="Q246" s="2"/>
      <c r="R246" s="2"/>
      <c r="S246" s="2"/>
    </row>
    <row r="247" s="2" customFormat="1" ht="12.75">
      <c r="A247" s="201"/>
      <c r="I247" s="2"/>
      <c r="K247" s="2"/>
      <c r="O247" s="2"/>
      <c r="P247" s="2"/>
      <c r="Q247" s="2"/>
      <c r="R247" s="2"/>
      <c r="S247" s="2"/>
    </row>
    <row r="248" s="2" customFormat="1" ht="12.75">
      <c r="A248" s="201"/>
      <c r="I248" s="2"/>
      <c r="K248" s="2"/>
      <c r="O248" s="2"/>
      <c r="P248" s="2"/>
      <c r="Q248" s="2"/>
      <c r="R248" s="2"/>
      <c r="S248" s="2"/>
    </row>
    <row r="249" s="2" customFormat="1" ht="12.75">
      <c r="A249" s="201"/>
      <c r="I249" s="2"/>
      <c r="K249" s="2"/>
      <c r="O249" s="2"/>
      <c r="P249" s="2"/>
      <c r="Q249" s="2"/>
      <c r="R249" s="2"/>
      <c r="S249" s="2"/>
    </row>
    <row r="250" s="2" customFormat="1" ht="12.75">
      <c r="A250" s="201"/>
      <c r="I250" s="2"/>
      <c r="K250" s="2"/>
      <c r="O250" s="2"/>
      <c r="P250" s="2"/>
      <c r="Q250" s="2"/>
      <c r="R250" s="2"/>
      <c r="S250" s="2"/>
    </row>
    <row r="251" s="2" customFormat="1" ht="12.75">
      <c r="A251" s="201"/>
      <c r="I251" s="2"/>
      <c r="K251" s="2"/>
      <c r="O251" s="2"/>
      <c r="P251" s="2"/>
      <c r="Q251" s="2"/>
      <c r="R251" s="2"/>
      <c r="S251" s="2"/>
    </row>
    <row r="252" s="2" customFormat="1" ht="12.75">
      <c r="A252" s="201"/>
      <c r="I252" s="2"/>
      <c r="K252" s="2"/>
      <c r="O252" s="2"/>
      <c r="P252" s="2"/>
      <c r="Q252" s="2"/>
      <c r="R252" s="2"/>
      <c r="S252" s="2"/>
    </row>
    <row r="253" s="2" customFormat="1" ht="12.75">
      <c r="A253" s="201"/>
      <c r="I253" s="2"/>
      <c r="K253" s="2"/>
      <c r="O253" s="2"/>
      <c r="P253" s="2"/>
      <c r="Q253" s="2"/>
      <c r="R253" s="2"/>
      <c r="S253" s="2"/>
    </row>
    <row r="254" s="2" customFormat="1" ht="12.75">
      <c r="A254" s="201"/>
      <c r="I254" s="2"/>
      <c r="K254" s="2"/>
      <c r="O254" s="2"/>
      <c r="P254" s="2"/>
      <c r="Q254" s="2"/>
      <c r="R254" s="2"/>
      <c r="S254" s="2"/>
    </row>
    <row r="255" s="2" customFormat="1" ht="12.75">
      <c r="A255" s="201"/>
      <c r="I255" s="2"/>
      <c r="K255" s="2"/>
      <c r="O255" s="2"/>
      <c r="P255" s="2"/>
      <c r="Q255" s="2"/>
      <c r="R255" s="2"/>
      <c r="S255" s="2"/>
    </row>
    <row r="256" s="2" customFormat="1" ht="12.75">
      <c r="A256" s="201"/>
      <c r="I256" s="2"/>
      <c r="K256" s="2"/>
      <c r="O256" s="2"/>
      <c r="P256" s="2"/>
      <c r="Q256" s="2"/>
      <c r="R256" s="2"/>
      <c r="S256" s="2"/>
    </row>
  </sheetData>
  <mergeCells count="156">
    <mergeCell ref="C1:D1"/>
    <mergeCell ref="E1:F1"/>
    <mergeCell ref="D2:F3"/>
    <mergeCell ref="B5:B6"/>
    <mergeCell ref="C5:C6"/>
    <mergeCell ref="D5:D6"/>
    <mergeCell ref="E5:F5"/>
    <mergeCell ref="B7:B9"/>
    <mergeCell ref="E7:E8"/>
    <mergeCell ref="E9:E14"/>
    <mergeCell ref="B10:B11"/>
    <mergeCell ref="B12:B14"/>
    <mergeCell ref="B19:B20"/>
    <mergeCell ref="E19:E22"/>
    <mergeCell ref="B21:B22"/>
    <mergeCell ref="E24:E28"/>
    <mergeCell ref="B25:B26"/>
    <mergeCell ref="B29:B30"/>
    <mergeCell ref="E29:E30"/>
    <mergeCell ref="B31:B32"/>
    <mergeCell ref="E31:E32"/>
    <mergeCell ref="B33:B34"/>
    <mergeCell ref="E33:E34"/>
    <mergeCell ref="B35:B36"/>
    <mergeCell ref="E35:E39"/>
    <mergeCell ref="B37:B38"/>
    <mergeCell ref="B40:B41"/>
    <mergeCell ref="E40:E42"/>
    <mergeCell ref="B43:B44"/>
    <mergeCell ref="E43:E44"/>
    <mergeCell ref="B46:B47"/>
    <mergeCell ref="E46:E48"/>
    <mergeCell ref="B49:B50"/>
    <mergeCell ref="E49:E50"/>
    <mergeCell ref="B63:B64"/>
    <mergeCell ref="B65:B66"/>
    <mergeCell ref="B67:B68"/>
    <mergeCell ref="B70:C71"/>
    <mergeCell ref="D70:D71"/>
    <mergeCell ref="E70:F70"/>
    <mergeCell ref="E71:F71"/>
    <mergeCell ref="B72:C72"/>
    <mergeCell ref="E72:F72"/>
    <mergeCell ref="B73:C73"/>
    <mergeCell ref="E73:F73"/>
    <mergeCell ref="B74:C74"/>
    <mergeCell ref="E74:F74"/>
    <mergeCell ref="B75:C76"/>
    <mergeCell ref="E75:F75"/>
    <mergeCell ref="E76:F76"/>
    <mergeCell ref="B77:C77"/>
    <mergeCell ref="E77:F77"/>
    <mergeCell ref="B78:C78"/>
    <mergeCell ref="E78:F78"/>
    <mergeCell ref="B79:C80"/>
    <mergeCell ref="E79:F79"/>
    <mergeCell ref="E80:F80"/>
    <mergeCell ref="B81:C85"/>
    <mergeCell ref="E81:F81"/>
    <mergeCell ref="E82:F82"/>
    <mergeCell ref="E83:F83"/>
    <mergeCell ref="E84:F84"/>
    <mergeCell ref="E85:F85"/>
    <mergeCell ref="B86:C88"/>
    <mergeCell ref="E86:F86"/>
    <mergeCell ref="E87:F87"/>
    <mergeCell ref="E88:F88"/>
    <mergeCell ref="B89:C91"/>
    <mergeCell ref="E89:F89"/>
    <mergeCell ref="E90:F90"/>
    <mergeCell ref="E91:F91"/>
    <mergeCell ref="B92:C92"/>
    <mergeCell ref="E92:F92"/>
    <mergeCell ref="B93:C94"/>
    <mergeCell ref="E93:F93"/>
    <mergeCell ref="E94:F94"/>
    <mergeCell ref="B95:C95"/>
    <mergeCell ref="E95:F95"/>
    <mergeCell ref="B96:C100"/>
    <mergeCell ref="E96:F96"/>
    <mergeCell ref="E97:F97"/>
    <mergeCell ref="E98:F98"/>
    <mergeCell ref="E99:F99"/>
    <mergeCell ref="E100:F100"/>
    <mergeCell ref="B102:C103"/>
    <mergeCell ref="D102:D103"/>
    <mergeCell ref="E102:F102"/>
    <mergeCell ref="B104:C104"/>
    <mergeCell ref="B105:C105"/>
    <mergeCell ref="B106:C107"/>
    <mergeCell ref="B108:C111"/>
    <mergeCell ref="B112:C112"/>
    <mergeCell ref="B113:C113"/>
    <mergeCell ref="B114:C114"/>
    <mergeCell ref="B117:C117"/>
    <mergeCell ref="B118:C119"/>
    <mergeCell ref="E118:E119"/>
    <mergeCell ref="B120:C120"/>
    <mergeCell ref="B121:C121"/>
    <mergeCell ref="B122:C122"/>
    <mergeCell ref="B123:C123"/>
    <mergeCell ref="B125:C126"/>
    <mergeCell ref="B127:C127"/>
    <mergeCell ref="B128:C128"/>
    <mergeCell ref="B129:C129"/>
    <mergeCell ref="B130:C130"/>
    <mergeCell ref="B131:C132"/>
    <mergeCell ref="B133:C134"/>
    <mergeCell ref="B135:C135"/>
    <mergeCell ref="B136:F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F148"/>
    <mergeCell ref="B149:C149"/>
    <mergeCell ref="B150:C150"/>
    <mergeCell ref="B151:C151"/>
    <mergeCell ref="B152:C152"/>
    <mergeCell ref="B153:C153"/>
    <mergeCell ref="B154:C154"/>
    <mergeCell ref="B155:C155"/>
    <mergeCell ref="B156:F156"/>
    <mergeCell ref="B157:C159"/>
    <mergeCell ref="B160:C162"/>
    <mergeCell ref="B163:F163"/>
    <mergeCell ref="B164:C164"/>
    <mergeCell ref="B165:C165"/>
    <mergeCell ref="B166:C166"/>
    <mergeCell ref="B167:C167"/>
    <mergeCell ref="B168:C168"/>
    <mergeCell ref="B170:B171"/>
    <mergeCell ref="C170:C171"/>
    <mergeCell ref="D170:D171"/>
    <mergeCell ref="E170:F170"/>
    <mergeCell ref="B176:B177"/>
    <mergeCell ref="B181:B182"/>
    <mergeCell ref="B184:B185"/>
    <mergeCell ref="C184:D185"/>
    <mergeCell ref="E184:F184"/>
    <mergeCell ref="E185:F185"/>
    <mergeCell ref="C186:D186"/>
    <mergeCell ref="E186:F186"/>
    <mergeCell ref="C187:D187"/>
    <mergeCell ref="E187:F187"/>
    <mergeCell ref="C188:D188"/>
    <mergeCell ref="E188:F188"/>
    <mergeCell ref="C189:D189"/>
    <mergeCell ref="E189:F189"/>
  </mergeCells>
  <printOptions headings="0" gridLines="0"/>
  <pageMargins left="0.40944881889763785" right="0.2125984251968504" top="0.20078740157480313" bottom="0.12204724409448819" header="0.31486111879348749" footer="0.31486111879348749"/>
  <pageSetup paperSize="9" scale="62" firstPageNumber="1" fitToWidth="1" fitToHeight="5" pageOrder="downThenOver" orientation="portrait" usePrinterDefaults="1" blackAndWhite="0" draft="0" cellComments="none" useFirstPageNumber="1" errors="displayed" horizontalDpi="600" verticalDpi="2147483648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2">
    <tabColor rgb="FFFCF305"/>
    <outlinePr applyStyles="0" summaryBelow="1" summaryRight="1" showOutlineSymbols="1"/>
    <pageSetUpPr autoPageBreaks="1" fitToPage="1"/>
  </sheetPr>
  <sheetViews>
    <sheetView zoomScale="80" workbookViewId="0">
      <selection activeCell="Q77" activeCellId="0" sqref="Q77"/>
    </sheetView>
  </sheetViews>
  <sheetFormatPr defaultColWidth="8.7109375" defaultRowHeight="12.75"/>
  <cols>
    <col customWidth="1" min="1" max="1" style="368" width="7.57421875"/>
    <col customWidth="1" min="2" max="2" style="2" width="30.5703125"/>
    <col customWidth="1" min="3" max="3" style="2" width="21.85546875"/>
    <col customWidth="1" min="4" max="4" style="3" width="27.140625"/>
    <col customWidth="1" min="5" max="5" style="369" width="9.7109375"/>
    <col customWidth="1" min="6" max="6" style="3" width="9.7109375"/>
    <col customWidth="1" min="7" max="8" style="3" width="10.7109375"/>
  </cols>
  <sheetData>
    <row r="1" ht="27" customHeight="1">
      <c r="B1" s="370" t="s">
        <v>220</v>
      </c>
      <c r="C1" s="371"/>
      <c r="D1" s="372" t="s">
        <v>1</v>
      </c>
      <c r="E1" s="372"/>
      <c r="F1" s="372"/>
      <c r="G1" s="373" t="s">
        <v>221</v>
      </c>
      <c r="H1" s="374"/>
    </row>
    <row r="2" ht="35.25" customHeight="1">
      <c r="B2" s="8"/>
      <c r="C2" s="375" t="s">
        <v>222</v>
      </c>
      <c r="D2" s="375"/>
      <c r="E2" s="376" t="s">
        <v>4</v>
      </c>
      <c r="F2" s="376"/>
      <c r="G2" s="376"/>
      <c r="H2" s="377"/>
    </row>
    <row r="3" ht="23.25">
      <c r="A3" s="378"/>
      <c r="B3" s="12" t="s">
        <v>5</v>
      </c>
      <c r="C3" s="379"/>
      <c r="D3" s="379"/>
      <c r="E3" s="376"/>
      <c r="F3" s="376"/>
      <c r="G3" s="376"/>
      <c r="H3" s="377"/>
    </row>
    <row r="4" s="2" customFormat="1" ht="26.25">
      <c r="A4" s="380"/>
      <c r="B4" s="381" t="s">
        <v>223</v>
      </c>
      <c r="C4" s="382"/>
      <c r="D4" s="382"/>
      <c r="E4" s="382"/>
      <c r="F4" s="382"/>
      <c r="G4" s="382"/>
      <c r="H4" s="383"/>
      <c r="I4" s="2"/>
      <c r="J4" s="2"/>
      <c r="K4" s="2"/>
      <c r="L4" s="2"/>
      <c r="M4" s="2"/>
      <c r="N4" s="2"/>
      <c r="Q4" s="2"/>
      <c r="R4" s="2"/>
    </row>
    <row r="5" ht="18" customHeight="1">
      <c r="B5" s="384" t="s">
        <v>214</v>
      </c>
      <c r="C5" s="385" t="s">
        <v>224</v>
      </c>
      <c r="D5" s="386"/>
      <c r="E5" s="386"/>
      <c r="F5" s="387"/>
      <c r="G5" s="388" t="s">
        <v>225</v>
      </c>
      <c r="H5" s="389"/>
    </row>
    <row r="6" ht="15.75">
      <c r="B6" s="390"/>
      <c r="C6" s="391"/>
      <c r="D6" s="392"/>
      <c r="E6" s="392"/>
      <c r="F6" s="393"/>
      <c r="G6" s="394" t="s">
        <v>11</v>
      </c>
      <c r="H6" s="395"/>
    </row>
    <row r="7" ht="30" customHeight="1">
      <c r="A7" s="368">
        <v>2001</v>
      </c>
      <c r="B7" s="396" t="s">
        <v>226</v>
      </c>
      <c r="C7" s="397" t="s">
        <v>227</v>
      </c>
      <c r="D7" s="398"/>
      <c r="E7" s="398"/>
      <c r="F7" s="399"/>
      <c r="G7" s="400">
        <v>125</v>
      </c>
      <c r="H7" s="401"/>
    </row>
    <row r="8" ht="30" customHeight="1">
      <c r="A8" s="368">
        <f>A7+1</f>
        <v>2002</v>
      </c>
      <c r="B8" s="402" t="s">
        <v>228</v>
      </c>
      <c r="C8" s="403" t="s">
        <v>229</v>
      </c>
      <c r="D8" s="404"/>
      <c r="E8" s="404"/>
      <c r="F8" s="405"/>
      <c r="G8" s="406">
        <v>62.5</v>
      </c>
      <c r="H8" s="407"/>
    </row>
    <row r="9" ht="30" customHeight="1">
      <c r="A9" s="368">
        <f>A8+1</f>
        <v>2003</v>
      </c>
      <c r="B9" s="396" t="s">
        <v>230</v>
      </c>
      <c r="C9" s="397" t="s">
        <v>231</v>
      </c>
      <c r="D9" s="398"/>
      <c r="E9" s="398"/>
      <c r="F9" s="399"/>
      <c r="G9" s="400">
        <v>270</v>
      </c>
      <c r="H9" s="401"/>
    </row>
    <row r="10" ht="30" customHeight="1">
      <c r="A10" s="368">
        <f>A9+1</f>
        <v>2004</v>
      </c>
      <c r="B10" s="408" t="s">
        <v>232</v>
      </c>
      <c r="C10" s="409" t="s">
        <v>229</v>
      </c>
      <c r="D10" s="410"/>
      <c r="E10" s="410"/>
      <c r="F10" s="411"/>
      <c r="G10" s="412">
        <v>125</v>
      </c>
      <c r="H10" s="413"/>
    </row>
    <row r="11" ht="30" customHeight="1">
      <c r="A11" s="368">
        <f>A10+1</f>
        <v>2005</v>
      </c>
      <c r="B11" s="408" t="s">
        <v>233</v>
      </c>
      <c r="C11" s="403" t="s">
        <v>229</v>
      </c>
      <c r="D11" s="404"/>
      <c r="E11" s="404"/>
      <c r="F11" s="405"/>
      <c r="G11" s="414">
        <v>100</v>
      </c>
      <c r="H11" s="415"/>
    </row>
    <row r="12" ht="30" customHeight="1">
      <c r="A12" s="368">
        <f>A11+1</f>
        <v>2006</v>
      </c>
      <c r="B12" s="396" t="s">
        <v>234</v>
      </c>
      <c r="C12" s="397" t="s">
        <v>231</v>
      </c>
      <c r="D12" s="398"/>
      <c r="E12" s="398"/>
      <c r="F12" s="399"/>
      <c r="G12" s="400">
        <v>400</v>
      </c>
      <c r="H12" s="401"/>
    </row>
    <row r="13" ht="30" customHeight="1">
      <c r="A13" s="368">
        <f>A12+1</f>
        <v>2007</v>
      </c>
      <c r="B13" s="408" t="s">
        <v>235</v>
      </c>
      <c r="C13" s="409" t="s">
        <v>229</v>
      </c>
      <c r="D13" s="410"/>
      <c r="E13" s="410"/>
      <c r="F13" s="411"/>
      <c r="G13" s="412">
        <v>215</v>
      </c>
      <c r="H13" s="413"/>
    </row>
    <row r="14" ht="30" customHeight="1">
      <c r="A14" s="368">
        <f>A13+1</f>
        <v>2008</v>
      </c>
      <c r="B14" s="416" t="s">
        <v>236</v>
      </c>
      <c r="C14" s="403" t="s">
        <v>229</v>
      </c>
      <c r="D14" s="404"/>
      <c r="E14" s="404"/>
      <c r="F14" s="405"/>
      <c r="G14" s="406">
        <v>165</v>
      </c>
      <c r="H14" s="407"/>
    </row>
    <row r="15" ht="28.5" customHeight="1">
      <c r="A15" s="368">
        <f>A14+1</f>
        <v>2009</v>
      </c>
      <c r="B15" s="417" t="s">
        <v>237</v>
      </c>
      <c r="C15" s="418"/>
      <c r="D15" s="418"/>
      <c r="E15" s="418"/>
      <c r="F15" s="418"/>
      <c r="G15" s="419"/>
      <c r="H15" s="420"/>
    </row>
    <row r="16" ht="24" customHeight="1">
      <c r="A16" s="368">
        <f>A15+1</f>
        <v>2010</v>
      </c>
      <c r="B16" s="408" t="s">
        <v>238</v>
      </c>
      <c r="C16" s="409" t="s">
        <v>229</v>
      </c>
      <c r="D16" s="410"/>
      <c r="E16" s="410"/>
      <c r="F16" s="411"/>
      <c r="G16" s="412">
        <v>400</v>
      </c>
      <c r="H16" s="413"/>
    </row>
    <row r="17" ht="27" customHeight="1">
      <c r="A17" s="368">
        <f>A16+1</f>
        <v>2011</v>
      </c>
      <c r="B17" s="402" t="s">
        <v>239</v>
      </c>
      <c r="C17" s="421" t="s">
        <v>229</v>
      </c>
      <c r="D17" s="422"/>
      <c r="E17" s="422"/>
      <c r="F17" s="423"/>
      <c r="G17" s="406">
        <v>550</v>
      </c>
      <c r="H17" s="407"/>
    </row>
    <row r="18" ht="26.25">
      <c r="A18" s="368">
        <f>A17+1</f>
        <v>2012</v>
      </c>
      <c r="B18" s="424" t="s">
        <v>240</v>
      </c>
      <c r="C18" s="425"/>
      <c r="D18" s="425"/>
      <c r="E18" s="425"/>
      <c r="F18" s="425"/>
      <c r="G18" s="426"/>
      <c r="H18" s="427"/>
    </row>
    <row r="19" ht="15">
      <c r="A19" s="368">
        <f>A18+1</f>
        <v>2013</v>
      </c>
      <c r="B19" s="428" t="s">
        <v>241</v>
      </c>
      <c r="C19" s="429" t="s">
        <v>242</v>
      </c>
      <c r="D19" s="430"/>
      <c r="E19" s="431" t="s">
        <v>243</v>
      </c>
      <c r="F19" s="432"/>
      <c r="G19" s="433" t="s">
        <v>244</v>
      </c>
      <c r="H19" s="434"/>
    </row>
    <row r="20" ht="15">
      <c r="A20" s="368">
        <f>A19+1</f>
        <v>2014</v>
      </c>
      <c r="B20" s="435"/>
      <c r="C20" s="436"/>
      <c r="D20" s="437"/>
      <c r="E20" s="438"/>
      <c r="F20" s="439"/>
      <c r="G20" s="440" t="s">
        <v>245</v>
      </c>
      <c r="H20" s="441"/>
    </row>
    <row r="21" ht="27" customHeight="1">
      <c r="A21" s="368">
        <f>A20+1</f>
        <v>2015</v>
      </c>
      <c r="B21" s="442"/>
      <c r="C21" s="443" t="s">
        <v>246</v>
      </c>
      <c r="D21" s="444"/>
      <c r="E21" s="445" t="s">
        <v>247</v>
      </c>
      <c r="F21" s="446"/>
      <c r="G21" s="447">
        <v>1550</v>
      </c>
      <c r="H21" s="448"/>
    </row>
    <row r="22" ht="27" customHeight="1">
      <c r="A22" s="368">
        <f>A21+1</f>
        <v>2016</v>
      </c>
      <c r="B22" s="449"/>
      <c r="C22" s="450"/>
      <c r="D22" s="451"/>
      <c r="E22" s="452" t="s">
        <v>248</v>
      </c>
      <c r="F22" s="453"/>
      <c r="G22" s="454">
        <v>1700</v>
      </c>
      <c r="H22" s="455"/>
    </row>
    <row r="23" ht="27" customHeight="1">
      <c r="A23" s="368">
        <f>A22+1</f>
        <v>2017</v>
      </c>
      <c r="B23" s="456" t="s">
        <v>249</v>
      </c>
      <c r="C23" s="450"/>
      <c r="D23" s="451"/>
      <c r="E23" s="457" t="s">
        <v>250</v>
      </c>
      <c r="F23" s="458"/>
      <c r="G23" s="459">
        <v>2000</v>
      </c>
      <c r="H23" s="460"/>
    </row>
    <row r="24" ht="27" customHeight="1">
      <c r="A24" s="368">
        <f>A23+1</f>
        <v>2018</v>
      </c>
      <c r="B24" s="456"/>
      <c r="C24" s="461" t="s">
        <v>251</v>
      </c>
      <c r="D24" s="462"/>
      <c r="E24" s="463" t="s">
        <v>247</v>
      </c>
      <c r="F24" s="464"/>
      <c r="G24" s="465">
        <v>1350</v>
      </c>
      <c r="H24" s="466"/>
    </row>
    <row r="25" ht="27" customHeight="1">
      <c r="A25" s="368">
        <f>A24+1</f>
        <v>2019</v>
      </c>
      <c r="B25" s="449"/>
      <c r="C25" s="450"/>
      <c r="D25" s="451"/>
      <c r="E25" s="452" t="s">
        <v>248</v>
      </c>
      <c r="F25" s="453"/>
      <c r="G25" s="454">
        <v>1500</v>
      </c>
      <c r="H25" s="455"/>
    </row>
    <row r="26" ht="27" customHeight="1">
      <c r="A26" s="368">
        <f>A25+1</f>
        <v>2020</v>
      </c>
      <c r="B26" s="449"/>
      <c r="C26" s="450"/>
      <c r="D26" s="451"/>
      <c r="E26" s="467" t="s">
        <v>250</v>
      </c>
      <c r="F26" s="468"/>
      <c r="G26" s="469">
        <v>1750</v>
      </c>
      <c r="H26" s="470"/>
    </row>
    <row r="27" ht="27" customHeight="1">
      <c r="A27" s="368">
        <f>A26+1</f>
        <v>2021</v>
      </c>
      <c r="B27" s="442"/>
      <c r="C27" s="443" t="s">
        <v>246</v>
      </c>
      <c r="D27" s="444"/>
      <c r="E27" s="445" t="s">
        <v>252</v>
      </c>
      <c r="F27" s="446"/>
      <c r="G27" s="447">
        <v>2100</v>
      </c>
      <c r="H27" s="448"/>
    </row>
    <row r="28" ht="27" customHeight="1">
      <c r="A28" s="368">
        <f>A27+1</f>
        <v>2022</v>
      </c>
      <c r="B28" s="449"/>
      <c r="C28" s="450"/>
      <c r="D28" s="451"/>
      <c r="E28" s="452" t="s">
        <v>253</v>
      </c>
      <c r="F28" s="453"/>
      <c r="G28" s="454">
        <v>2350</v>
      </c>
      <c r="H28" s="455"/>
    </row>
    <row r="29" ht="27" customHeight="1">
      <c r="A29" s="368">
        <f>A28+1</f>
        <v>2023</v>
      </c>
      <c r="B29" s="456" t="s">
        <v>254</v>
      </c>
      <c r="C29" s="471"/>
      <c r="D29" s="472"/>
      <c r="E29" s="473" t="s">
        <v>255</v>
      </c>
      <c r="F29" s="474"/>
      <c r="G29" s="459">
        <v>2750</v>
      </c>
      <c r="H29" s="460"/>
    </row>
    <row r="30" ht="27" customHeight="1">
      <c r="A30" s="368">
        <f>A29+1</f>
        <v>2024</v>
      </c>
      <c r="B30" s="456"/>
      <c r="C30" s="450" t="s">
        <v>251</v>
      </c>
      <c r="D30" s="451"/>
      <c r="E30" s="475" t="s">
        <v>252</v>
      </c>
      <c r="F30" s="476"/>
      <c r="G30" s="465">
        <v>1800</v>
      </c>
      <c r="H30" s="466"/>
    </row>
    <row r="31" ht="27" customHeight="1">
      <c r="A31" s="368">
        <f>A30+1</f>
        <v>2025</v>
      </c>
      <c r="B31" s="449"/>
      <c r="C31" s="450"/>
      <c r="D31" s="451"/>
      <c r="E31" s="452" t="s">
        <v>253</v>
      </c>
      <c r="F31" s="453"/>
      <c r="G31" s="454">
        <v>2000</v>
      </c>
      <c r="H31" s="455"/>
    </row>
    <row r="32" ht="27" customHeight="1">
      <c r="A32" s="368">
        <f>A31+1</f>
        <v>2026</v>
      </c>
      <c r="B32" s="449"/>
      <c r="C32" s="450"/>
      <c r="D32" s="451"/>
      <c r="E32" s="467" t="s">
        <v>255</v>
      </c>
      <c r="F32" s="468"/>
      <c r="G32" s="477">
        <v>2350</v>
      </c>
      <c r="H32" s="478"/>
    </row>
    <row r="33" ht="26.25">
      <c r="A33" s="368">
        <f>A32+1</f>
        <v>2027</v>
      </c>
      <c r="B33" s="479" t="s">
        <v>256</v>
      </c>
      <c r="C33" s="480"/>
      <c r="D33" s="480"/>
      <c r="E33" s="480"/>
      <c r="F33" s="480"/>
      <c r="G33" s="481"/>
      <c r="H33" s="482"/>
    </row>
    <row r="34" ht="15">
      <c r="A34" s="368">
        <f>A33+1</f>
        <v>2028</v>
      </c>
      <c r="B34" s="428" t="s">
        <v>241</v>
      </c>
      <c r="C34" s="429" t="s">
        <v>242</v>
      </c>
      <c r="D34" s="430"/>
      <c r="E34" s="431" t="s">
        <v>243</v>
      </c>
      <c r="F34" s="432"/>
      <c r="G34" s="433" t="s">
        <v>244</v>
      </c>
      <c r="H34" s="434"/>
    </row>
    <row r="35" ht="15">
      <c r="A35" s="368">
        <f>A34+1</f>
        <v>2029</v>
      </c>
      <c r="B35" s="435"/>
      <c r="C35" s="436"/>
      <c r="D35" s="437"/>
      <c r="E35" s="438"/>
      <c r="F35" s="439"/>
      <c r="G35" s="440" t="s">
        <v>245</v>
      </c>
      <c r="H35" s="441"/>
    </row>
    <row r="36" ht="57.75" customHeight="1">
      <c r="A36" s="368">
        <f>A35+1</f>
        <v>2030</v>
      </c>
      <c r="B36" s="483" t="s">
        <v>257</v>
      </c>
      <c r="C36" s="443" t="s">
        <v>258</v>
      </c>
      <c r="D36" s="444"/>
      <c r="E36" s="445" t="s">
        <v>259</v>
      </c>
      <c r="F36" s="446"/>
      <c r="G36" s="447">
        <v>1450</v>
      </c>
      <c r="H36" s="448"/>
    </row>
    <row r="37" ht="27" customHeight="1">
      <c r="A37" s="368">
        <v>2032</v>
      </c>
      <c r="B37" s="442"/>
      <c r="C37" s="443" t="s">
        <v>260</v>
      </c>
      <c r="D37" s="444"/>
      <c r="E37" s="445" t="s">
        <v>259</v>
      </c>
      <c r="F37" s="446"/>
      <c r="G37" s="447">
        <v>1750</v>
      </c>
      <c r="H37" s="448"/>
    </row>
    <row r="38" ht="27" customHeight="1">
      <c r="A38" s="368">
        <f>A37+1</f>
        <v>2033</v>
      </c>
      <c r="B38" s="449"/>
      <c r="C38" s="450"/>
      <c r="D38" s="451"/>
      <c r="E38" s="452" t="s">
        <v>261</v>
      </c>
      <c r="F38" s="453"/>
      <c r="G38" s="454">
        <v>1950</v>
      </c>
      <c r="H38" s="455"/>
    </row>
    <row r="39" ht="27" customHeight="1">
      <c r="A39" s="368">
        <f>A38+1</f>
        <v>2034</v>
      </c>
      <c r="B39" s="484" t="s">
        <v>262</v>
      </c>
      <c r="C39" s="450"/>
      <c r="D39" s="451"/>
      <c r="E39" s="457" t="s">
        <v>263</v>
      </c>
      <c r="F39" s="458"/>
      <c r="G39" s="459">
        <v>2250</v>
      </c>
      <c r="H39" s="460"/>
    </row>
    <row r="40" ht="27" customHeight="1">
      <c r="A40" s="368">
        <f>A39+1</f>
        <v>2035</v>
      </c>
      <c r="B40" s="484"/>
      <c r="C40" s="461" t="s">
        <v>251</v>
      </c>
      <c r="D40" s="462"/>
      <c r="E40" s="463" t="s">
        <v>259</v>
      </c>
      <c r="F40" s="464"/>
      <c r="G40" s="465">
        <v>1600</v>
      </c>
      <c r="H40" s="466"/>
    </row>
    <row r="41" ht="27" customHeight="1">
      <c r="A41" s="368">
        <f>A40+1</f>
        <v>2036</v>
      </c>
      <c r="B41" s="449"/>
      <c r="C41" s="450"/>
      <c r="D41" s="451"/>
      <c r="E41" s="452" t="s">
        <v>261</v>
      </c>
      <c r="F41" s="453"/>
      <c r="G41" s="454">
        <v>1800</v>
      </c>
      <c r="H41" s="455"/>
    </row>
    <row r="42" ht="27" customHeight="1">
      <c r="A42" s="368">
        <f>A41+1</f>
        <v>2037</v>
      </c>
      <c r="B42" s="449"/>
      <c r="C42" s="450"/>
      <c r="D42" s="451"/>
      <c r="E42" s="467" t="s">
        <v>263</v>
      </c>
      <c r="F42" s="468"/>
      <c r="G42" s="477">
        <v>2000</v>
      </c>
      <c r="H42" s="478"/>
    </row>
    <row r="43" ht="26.25">
      <c r="A43" s="368">
        <f>A42+1</f>
        <v>2038</v>
      </c>
      <c r="B43" s="485" t="s">
        <v>264</v>
      </c>
      <c r="C43" s="486"/>
      <c r="D43" s="486"/>
      <c r="E43" s="486"/>
      <c r="F43" s="486"/>
      <c r="G43" s="486"/>
      <c r="H43" s="487"/>
    </row>
    <row r="44" ht="18" customHeight="1">
      <c r="A44" s="368">
        <f>A43+1</f>
        <v>2039</v>
      </c>
      <c r="B44" s="488" t="s">
        <v>242</v>
      </c>
      <c r="C44" s="489" t="s">
        <v>265</v>
      </c>
      <c r="D44" s="490"/>
      <c r="E44" s="491" t="s">
        <v>266</v>
      </c>
      <c r="F44" s="492"/>
      <c r="G44" s="493" t="s">
        <v>10</v>
      </c>
      <c r="H44" s="494"/>
    </row>
    <row r="45" ht="18" customHeight="1">
      <c r="A45" s="368">
        <f>A44+1</f>
        <v>2040</v>
      </c>
      <c r="B45" s="495"/>
      <c r="C45" s="496"/>
      <c r="D45" s="497"/>
      <c r="E45" s="498"/>
      <c r="F45" s="499"/>
      <c r="G45" s="500" t="s">
        <v>267</v>
      </c>
      <c r="H45" s="501"/>
    </row>
    <row r="46" s="3" customFormat="1" ht="27" customHeight="1">
      <c r="A46" s="368">
        <f>A45+1</f>
        <v>2041</v>
      </c>
      <c r="B46" s="502" t="s">
        <v>268</v>
      </c>
      <c r="C46" s="503" t="s">
        <v>269</v>
      </c>
      <c r="D46" s="261"/>
      <c r="E46" s="504" t="s">
        <v>270</v>
      </c>
      <c r="F46" s="258"/>
      <c r="G46" s="505">
        <v>85</v>
      </c>
      <c r="H46" s="50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="3" customFormat="1" ht="27" customHeight="1">
      <c r="A47" s="368">
        <f>A46+1</f>
        <v>2042</v>
      </c>
      <c r="B47" s="507"/>
      <c r="C47" s="508" t="s">
        <v>271</v>
      </c>
      <c r="D47" s="509"/>
      <c r="E47" s="504" t="s">
        <v>270</v>
      </c>
      <c r="F47" s="258"/>
      <c r="G47" s="510">
        <v>95</v>
      </c>
      <c r="H47" s="51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="3" customFormat="1" ht="27" customHeight="1">
      <c r="A48" s="368">
        <f>A47+1</f>
        <v>2043</v>
      </c>
      <c r="B48" s="512"/>
      <c r="C48" s="513" t="s">
        <v>272</v>
      </c>
      <c r="D48" s="514"/>
      <c r="E48" s="515" t="s">
        <v>270</v>
      </c>
      <c r="F48" s="516"/>
      <c r="G48" s="517">
        <v>125</v>
      </c>
      <c r="H48" s="51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="3" customFormat="1" ht="27" customHeight="1">
      <c r="A49" s="368">
        <f>A48+1</f>
        <v>2044</v>
      </c>
      <c r="B49" s="502" t="s">
        <v>273</v>
      </c>
      <c r="C49" s="503" t="s">
        <v>269</v>
      </c>
      <c r="D49" s="261"/>
      <c r="E49" s="504" t="s">
        <v>274</v>
      </c>
      <c r="F49" s="258"/>
      <c r="G49" s="505">
        <v>110</v>
      </c>
      <c r="H49" s="50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="3" customFormat="1" ht="27" customHeight="1">
      <c r="A50" s="368">
        <f>A49+1</f>
        <v>2045</v>
      </c>
      <c r="B50" s="507"/>
      <c r="C50" s="508" t="s">
        <v>271</v>
      </c>
      <c r="D50" s="509"/>
      <c r="E50" s="504" t="s">
        <v>274</v>
      </c>
      <c r="F50" s="258"/>
      <c r="G50" s="510">
        <v>125</v>
      </c>
      <c r="H50" s="51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="3" customFormat="1" ht="27" customHeight="1">
      <c r="A51" s="368">
        <f>A50+1</f>
        <v>2046</v>
      </c>
      <c r="B51" s="512"/>
      <c r="C51" s="513" t="s">
        <v>272</v>
      </c>
      <c r="D51" s="514"/>
      <c r="E51" s="515" t="s">
        <v>274</v>
      </c>
      <c r="F51" s="516"/>
      <c r="G51" s="519">
        <v>150</v>
      </c>
      <c r="H51" s="52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="3" customFormat="1" ht="27" customHeight="1">
      <c r="A52" s="368">
        <f>A51+1</f>
        <v>2047</v>
      </c>
      <c r="B52" s="521" t="s">
        <v>275</v>
      </c>
      <c r="C52" s="522" t="s">
        <v>269</v>
      </c>
      <c r="D52" s="522"/>
      <c r="E52" s="297" t="s">
        <v>276</v>
      </c>
      <c r="F52" s="297"/>
      <c r="G52" s="505">
        <v>110</v>
      </c>
      <c r="H52" s="50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="3" customFormat="1" ht="27" customHeight="1">
      <c r="A53" s="368">
        <f>A52+1</f>
        <v>2048</v>
      </c>
      <c r="B53" s="523"/>
      <c r="C53" s="524" t="s">
        <v>271</v>
      </c>
      <c r="D53" s="525"/>
      <c r="E53" s="526" t="s">
        <v>276</v>
      </c>
      <c r="F53" s="527"/>
      <c r="G53" s="528">
        <v>125</v>
      </c>
      <c r="H53" s="52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="3" customFormat="1" ht="27" customHeight="1">
      <c r="A54" s="368">
        <f>A53+1</f>
        <v>2049</v>
      </c>
      <c r="B54" s="530"/>
      <c r="C54" s="513" t="s">
        <v>277</v>
      </c>
      <c r="D54" s="514"/>
      <c r="E54" s="302" t="s">
        <v>276</v>
      </c>
      <c r="F54" s="302"/>
      <c r="G54" s="519">
        <v>150</v>
      </c>
      <c r="H54" s="520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="3" customFormat="1" ht="27" customHeight="1">
      <c r="A55" s="368">
        <f>A54+1</f>
        <v>2050</v>
      </c>
      <c r="B55" s="531" t="s">
        <v>278</v>
      </c>
      <c r="C55" s="522" t="s">
        <v>269</v>
      </c>
      <c r="D55" s="522"/>
      <c r="E55" s="297" t="s">
        <v>279</v>
      </c>
      <c r="F55" s="297"/>
      <c r="G55" s="505">
        <v>140</v>
      </c>
      <c r="H55" s="50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="3" customFormat="1" ht="27" customHeight="1">
      <c r="A56" s="368">
        <f>A55+1</f>
        <v>2051</v>
      </c>
      <c r="B56" s="532"/>
      <c r="C56" s="524" t="s">
        <v>271</v>
      </c>
      <c r="D56" s="525"/>
      <c r="E56" s="526" t="s">
        <v>279</v>
      </c>
      <c r="F56" s="527"/>
      <c r="G56" s="528">
        <v>150</v>
      </c>
      <c r="H56" s="529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="3" customFormat="1" ht="27" customHeight="1">
      <c r="A57" s="368">
        <f>A56+1</f>
        <v>2052</v>
      </c>
      <c r="B57" s="533"/>
      <c r="C57" s="513" t="s">
        <v>277</v>
      </c>
      <c r="D57" s="514"/>
      <c r="E57" s="302" t="s">
        <v>279</v>
      </c>
      <c r="F57" s="302"/>
      <c r="G57" s="519">
        <v>190</v>
      </c>
      <c r="H57" s="520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="3" customFormat="1" ht="27" customHeight="1">
      <c r="A58" s="368">
        <f>A57+1</f>
        <v>2053</v>
      </c>
      <c r="B58" s="531" t="s">
        <v>280</v>
      </c>
      <c r="C58" s="522" t="s">
        <v>269</v>
      </c>
      <c r="D58" s="522"/>
      <c r="E58" s="297" t="s">
        <v>281</v>
      </c>
      <c r="F58" s="297"/>
      <c r="G58" s="505">
        <v>140</v>
      </c>
      <c r="H58" s="50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="3" customFormat="1" ht="27" customHeight="1">
      <c r="A59" s="368">
        <f>A58+1</f>
        <v>2054</v>
      </c>
      <c r="B59" s="532"/>
      <c r="C59" s="524" t="s">
        <v>271</v>
      </c>
      <c r="D59" s="525"/>
      <c r="E59" s="526" t="s">
        <v>281</v>
      </c>
      <c r="F59" s="527"/>
      <c r="G59" s="528">
        <v>150</v>
      </c>
      <c r="H59" s="529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="3" customFormat="1" ht="27" customHeight="1">
      <c r="A60" s="368">
        <f>A59+1</f>
        <v>2055</v>
      </c>
      <c r="B60" s="533"/>
      <c r="C60" s="513" t="s">
        <v>272</v>
      </c>
      <c r="D60" s="514"/>
      <c r="E60" s="302" t="s">
        <v>281</v>
      </c>
      <c r="F60" s="302"/>
      <c r="G60" s="519">
        <v>190</v>
      </c>
      <c r="H60" s="520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="3" customFormat="1" ht="27" customHeight="1">
      <c r="A61" s="368">
        <f>A60+1</f>
        <v>2056</v>
      </c>
      <c r="B61" s="534" t="s">
        <v>282</v>
      </c>
      <c r="C61" s="522" t="s">
        <v>269</v>
      </c>
      <c r="D61" s="522"/>
      <c r="E61" s="297" t="s">
        <v>283</v>
      </c>
      <c r="F61" s="297"/>
      <c r="G61" s="505">
        <v>125</v>
      </c>
      <c r="H61" s="50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="3" customFormat="1" ht="27" customHeight="1">
      <c r="A62" s="368">
        <f>A61+1</f>
        <v>2057</v>
      </c>
      <c r="B62" s="535"/>
      <c r="C62" s="524" t="s">
        <v>271</v>
      </c>
      <c r="D62" s="525"/>
      <c r="E62" s="526" t="s">
        <v>283</v>
      </c>
      <c r="F62" s="527"/>
      <c r="G62" s="528">
        <v>130</v>
      </c>
      <c r="H62" s="529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="3" customFormat="1" ht="27" customHeight="1">
      <c r="A63" s="368">
        <f>A62+1</f>
        <v>2058</v>
      </c>
      <c r="B63" s="536"/>
      <c r="C63" s="513" t="s">
        <v>277</v>
      </c>
      <c r="D63" s="514"/>
      <c r="E63" s="302" t="s">
        <v>283</v>
      </c>
      <c r="F63" s="302"/>
      <c r="G63" s="519">
        <v>165</v>
      </c>
      <c r="H63" s="520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ht="27" customHeight="1">
      <c r="A64" s="368">
        <f>A63+1</f>
        <v>2059</v>
      </c>
      <c r="B64" s="537" t="s">
        <v>284</v>
      </c>
      <c r="C64" s="538"/>
      <c r="D64" s="538"/>
      <c r="E64" s="538"/>
      <c r="F64" s="538"/>
      <c r="G64" s="539"/>
      <c r="H64" s="540"/>
    </row>
    <row r="65" ht="18" customHeight="1">
      <c r="A65" s="368">
        <f>A64+1</f>
        <v>2060</v>
      </c>
      <c r="B65" s="541" t="s">
        <v>242</v>
      </c>
      <c r="C65" s="542" t="s">
        <v>265</v>
      </c>
      <c r="D65" s="542"/>
      <c r="E65" s="543" t="s">
        <v>285</v>
      </c>
      <c r="F65" s="543"/>
      <c r="G65" s="544" t="s">
        <v>10</v>
      </c>
      <c r="H65" s="545"/>
    </row>
    <row r="66" ht="18" customHeight="1">
      <c r="A66" s="368">
        <f>A65+1</f>
        <v>2061</v>
      </c>
      <c r="B66" s="546"/>
      <c r="C66" s="547"/>
      <c r="D66" s="547"/>
      <c r="E66" s="548"/>
      <c r="F66" s="548"/>
      <c r="G66" s="500" t="s">
        <v>267</v>
      </c>
      <c r="H66" s="501"/>
    </row>
    <row r="67" s="3" customFormat="1" ht="21.949999999999999" customHeight="1">
      <c r="A67" s="368">
        <f>A66+1</f>
        <v>2062</v>
      </c>
      <c r="B67" s="549" t="s">
        <v>286</v>
      </c>
      <c r="C67" s="550" t="s">
        <v>287</v>
      </c>
      <c r="D67" s="551"/>
      <c r="E67" s="552" t="s">
        <v>288</v>
      </c>
      <c r="F67" s="553"/>
      <c r="G67" s="554">
        <v>500</v>
      </c>
      <c r="H67" s="555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="3" customFormat="1" ht="21.949999999999999" customHeight="1">
      <c r="A68" s="368">
        <f>A67+1</f>
        <v>2063</v>
      </c>
      <c r="B68" s="556"/>
      <c r="C68" s="557"/>
      <c r="D68" s="558"/>
      <c r="E68" s="559" t="s">
        <v>40</v>
      </c>
      <c r="F68" s="560"/>
      <c r="G68" s="410">
        <v>550</v>
      </c>
      <c r="H68" s="56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="3" customFormat="1" ht="21.949999999999999" customHeight="1">
      <c r="A69" s="368">
        <f>A68+1</f>
        <v>2064</v>
      </c>
      <c r="B69" s="556"/>
      <c r="C69" s="557"/>
      <c r="D69" s="558"/>
      <c r="E69" s="562" t="s">
        <v>289</v>
      </c>
      <c r="F69" s="563"/>
      <c r="G69" s="564">
        <v>600</v>
      </c>
      <c r="H69" s="565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="3" customFormat="1" ht="21.949999999999999" customHeight="1">
      <c r="A70" s="368">
        <f>A69+1</f>
        <v>2065</v>
      </c>
      <c r="B70" s="556"/>
      <c r="C70" s="557"/>
      <c r="D70" s="558"/>
      <c r="E70" s="562">
        <v>0.45000000000000001</v>
      </c>
      <c r="F70" s="563"/>
      <c r="G70" s="564">
        <v>630</v>
      </c>
      <c r="H70" s="565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="3" customFormat="1" ht="21.949999999999999" customHeight="1">
      <c r="A71" s="368">
        <f>A70+1</f>
        <v>2066</v>
      </c>
      <c r="B71" s="556"/>
      <c r="C71" s="557"/>
      <c r="D71" s="558"/>
      <c r="E71" s="566">
        <v>0.5</v>
      </c>
      <c r="F71" s="567"/>
      <c r="G71" s="568">
        <v>680</v>
      </c>
      <c r="H71" s="569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="3" customFormat="1" ht="21.949999999999999" customHeight="1">
      <c r="A72" s="368">
        <f>A71+1</f>
        <v>2067</v>
      </c>
      <c r="B72" s="549" t="s">
        <v>290</v>
      </c>
      <c r="C72" s="557"/>
      <c r="D72" s="558"/>
      <c r="E72" s="552" t="s">
        <v>288</v>
      </c>
      <c r="F72" s="553"/>
      <c r="G72" s="554">
        <v>565</v>
      </c>
      <c r="H72" s="555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="3" customFormat="1" ht="21.949999999999999" customHeight="1">
      <c r="A73" s="368">
        <f>A72+1</f>
        <v>2068</v>
      </c>
      <c r="B73" s="556"/>
      <c r="C73" s="557"/>
      <c r="D73" s="558"/>
      <c r="E73" s="559" t="s">
        <v>40</v>
      </c>
      <c r="F73" s="560"/>
      <c r="G73" s="570">
        <v>635</v>
      </c>
      <c r="H73" s="57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="3" customFormat="1" ht="21.949999999999999" customHeight="1">
      <c r="A74" s="368">
        <f>A73+1</f>
        <v>2069</v>
      </c>
      <c r="B74" s="556"/>
      <c r="C74" s="557"/>
      <c r="D74" s="558"/>
      <c r="E74" s="562" t="s">
        <v>289</v>
      </c>
      <c r="F74" s="563"/>
      <c r="G74" s="564">
        <v>745</v>
      </c>
      <c r="H74" s="56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="3" customFormat="1" ht="21.949999999999999" customHeight="1">
      <c r="A75" s="368">
        <f>A74+1</f>
        <v>2070</v>
      </c>
      <c r="B75" s="556"/>
      <c r="C75" s="557"/>
      <c r="D75" s="558"/>
      <c r="E75" s="562">
        <v>0.45000000000000001</v>
      </c>
      <c r="F75" s="563"/>
      <c r="G75" s="564">
        <v>820</v>
      </c>
      <c r="H75" s="56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="3" customFormat="1" ht="21.949999999999999" customHeight="1">
      <c r="A76" s="368">
        <f>A75+1</f>
        <v>2071</v>
      </c>
      <c r="B76" s="556"/>
      <c r="C76" s="557"/>
      <c r="D76" s="558"/>
      <c r="E76" s="566">
        <v>0.5</v>
      </c>
      <c r="F76" s="567"/>
      <c r="G76" s="568">
        <v>915</v>
      </c>
      <c r="H76" s="569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="3" customFormat="1" ht="33" customHeight="1">
      <c r="A77" s="368" t="s">
        <v>291</v>
      </c>
      <c r="B77" s="549" t="s">
        <v>292</v>
      </c>
      <c r="C77" s="572" t="s">
        <v>293</v>
      </c>
      <c r="D77" s="197"/>
      <c r="E77" s="573" t="s">
        <v>40</v>
      </c>
      <c r="F77" s="574"/>
      <c r="G77" s="575">
        <v>750</v>
      </c>
      <c r="H77" s="576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="3" customFormat="1" ht="32.25" customHeight="1">
      <c r="A78" s="368">
        <f>A76+1</f>
        <v>2072</v>
      </c>
      <c r="B78" s="556"/>
      <c r="C78" s="577"/>
      <c r="D78" s="578"/>
      <c r="E78" s="579" t="s">
        <v>289</v>
      </c>
      <c r="F78" s="580"/>
      <c r="G78" s="581">
        <v>825</v>
      </c>
      <c r="H78" s="58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="3" customFormat="1" ht="21.75" customHeight="1">
      <c r="A79" s="368" t="s">
        <v>294</v>
      </c>
      <c r="B79" s="583" t="s">
        <v>295</v>
      </c>
      <c r="C79" s="584" t="s">
        <v>296</v>
      </c>
      <c r="D79" s="585"/>
      <c r="E79" s="552" t="s">
        <v>288</v>
      </c>
      <c r="F79" s="586"/>
      <c r="G79" s="587">
        <v>725</v>
      </c>
      <c r="H79" s="58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="589" customFormat="1" ht="20.25" customHeight="1">
      <c r="A80" s="368">
        <f>A78+1</f>
        <v>2073</v>
      </c>
      <c r="B80" s="590"/>
      <c r="C80" s="591" t="s">
        <v>297</v>
      </c>
      <c r="D80" s="592"/>
      <c r="E80" s="593">
        <v>0.45000000000000001</v>
      </c>
      <c r="F80" s="594"/>
      <c r="G80" s="595">
        <v>1150</v>
      </c>
      <c r="H80" s="596"/>
      <c r="I80" s="589"/>
      <c r="J80" s="589"/>
      <c r="K80" s="589"/>
      <c r="L80" s="589"/>
      <c r="M80" s="589"/>
      <c r="N80" s="589"/>
      <c r="O80" s="589"/>
      <c r="P80" s="589"/>
      <c r="Q80" s="589"/>
      <c r="R80" s="589"/>
      <c r="S80" s="589"/>
      <c r="T80" s="589"/>
      <c r="U80" s="589"/>
      <c r="V80" s="589"/>
      <c r="W80" s="589"/>
      <c r="X80" s="589"/>
      <c r="Y80" s="589"/>
      <c r="Z80" s="589"/>
      <c r="AA80" s="589"/>
      <c r="AB80" s="589"/>
      <c r="AC80" s="589"/>
      <c r="AD80" s="589"/>
      <c r="AE80" s="589"/>
      <c r="AF80" s="589"/>
    </row>
    <row r="81" s="589" customFormat="1" ht="20.25" customHeight="1">
      <c r="A81" s="368">
        <f>A80+1</f>
        <v>2074</v>
      </c>
      <c r="B81" s="590"/>
      <c r="C81" s="597" t="s">
        <v>298</v>
      </c>
      <c r="D81" s="598"/>
      <c r="E81" s="559">
        <v>0.45000000000000001</v>
      </c>
      <c r="F81" s="599"/>
      <c r="G81" s="570">
        <v>1400</v>
      </c>
      <c r="H81" s="571"/>
      <c r="I81" s="589"/>
      <c r="J81" s="589"/>
      <c r="K81" s="589"/>
      <c r="L81" s="589"/>
      <c r="M81" s="589"/>
      <c r="N81" s="589"/>
      <c r="O81" s="589"/>
      <c r="P81" s="589"/>
      <c r="Q81" s="589"/>
      <c r="R81" s="589"/>
      <c r="S81" s="589"/>
      <c r="T81" s="589"/>
      <c r="U81" s="589"/>
      <c r="V81" s="589"/>
      <c r="W81" s="589"/>
      <c r="X81" s="589"/>
      <c r="Y81" s="589"/>
      <c r="Z81" s="589"/>
      <c r="AA81" s="589"/>
      <c r="AB81" s="589"/>
      <c r="AC81" s="589"/>
      <c r="AD81" s="589"/>
      <c r="AE81" s="589"/>
      <c r="AF81" s="589"/>
    </row>
    <row r="82" s="589" customFormat="1" ht="18" customHeight="1">
      <c r="A82" s="368">
        <f>A81+1</f>
        <v>2075</v>
      </c>
      <c r="B82" s="590"/>
      <c r="C82" s="600" t="s">
        <v>299</v>
      </c>
      <c r="D82" s="601"/>
      <c r="E82" s="559">
        <v>0.45000000000000001</v>
      </c>
      <c r="F82" s="560"/>
      <c r="G82" s="602">
        <v>1000</v>
      </c>
      <c r="H82" s="603"/>
      <c r="I82" s="589"/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89"/>
      <c r="W82" s="589"/>
      <c r="X82" s="589"/>
      <c r="Y82" s="589"/>
      <c r="Z82" s="589"/>
      <c r="AA82" s="589"/>
      <c r="AB82" s="589"/>
      <c r="AC82" s="589"/>
      <c r="AD82" s="589"/>
      <c r="AE82" s="589"/>
      <c r="AF82" s="589"/>
    </row>
    <row r="83" s="589" customFormat="1" ht="18" customHeight="1">
      <c r="A83" s="368">
        <f>A82+1</f>
        <v>2076</v>
      </c>
      <c r="B83" s="604" t="s">
        <v>300</v>
      </c>
      <c r="C83" s="572" t="s">
        <v>301</v>
      </c>
      <c r="D83" s="197"/>
      <c r="E83" s="552" t="s">
        <v>288</v>
      </c>
      <c r="F83" s="586"/>
      <c r="G83" s="605">
        <v>1000</v>
      </c>
      <c r="H83" s="576"/>
      <c r="I83" s="589"/>
      <c r="J83" s="589"/>
      <c r="K83" s="589"/>
      <c r="L83" s="589"/>
      <c r="M83" s="589"/>
      <c r="N83" s="589"/>
      <c r="O83" s="589"/>
      <c r="P83" s="589"/>
      <c r="Q83" s="589"/>
      <c r="R83" s="589"/>
      <c r="S83" s="589"/>
      <c r="T83" s="589"/>
      <c r="U83" s="589"/>
      <c r="V83" s="589"/>
      <c r="W83" s="589"/>
      <c r="X83" s="589"/>
      <c r="Y83" s="589"/>
      <c r="Z83" s="589"/>
      <c r="AA83" s="589"/>
      <c r="AB83" s="589"/>
      <c r="AC83" s="589"/>
      <c r="AD83" s="589"/>
      <c r="AE83" s="589"/>
      <c r="AF83" s="589"/>
    </row>
    <row r="84" s="589" customFormat="1" ht="18" customHeight="1">
      <c r="A84" s="368">
        <f>A83+1</f>
        <v>2077</v>
      </c>
      <c r="B84" s="606"/>
      <c r="C84" s="607"/>
      <c r="D84" s="199"/>
      <c r="E84" s="559" t="s">
        <v>40</v>
      </c>
      <c r="F84" s="599"/>
      <c r="G84" s="608">
        <v>1050</v>
      </c>
      <c r="H84" s="609"/>
      <c r="I84" s="589"/>
      <c r="J84" s="589"/>
      <c r="K84" s="589"/>
      <c r="L84" s="589"/>
      <c r="M84" s="589"/>
      <c r="N84" s="589"/>
      <c r="O84" s="589"/>
      <c r="P84" s="589"/>
      <c r="Q84" s="589"/>
      <c r="R84" s="589"/>
      <c r="S84" s="589"/>
      <c r="T84" s="589"/>
      <c r="U84" s="589"/>
      <c r="V84" s="589"/>
      <c r="W84" s="589"/>
      <c r="X84" s="589"/>
      <c r="Y84" s="589"/>
      <c r="Z84" s="589"/>
      <c r="AA84" s="589"/>
      <c r="AB84" s="589"/>
      <c r="AC84" s="589"/>
      <c r="AD84" s="589"/>
      <c r="AE84" s="589"/>
      <c r="AF84" s="589"/>
    </row>
    <row r="85" s="589" customFormat="1" ht="18" customHeight="1">
      <c r="A85" s="368">
        <f>A84+1</f>
        <v>2078</v>
      </c>
      <c r="B85" s="606"/>
      <c r="C85" s="610"/>
      <c r="D85" s="203"/>
      <c r="E85" s="611" t="s">
        <v>289</v>
      </c>
      <c r="F85" s="612"/>
      <c r="G85" s="581">
        <v>1100</v>
      </c>
      <c r="H85" s="582"/>
      <c r="I85" s="589"/>
      <c r="J85" s="589"/>
      <c r="K85" s="589"/>
      <c r="L85" s="589"/>
      <c r="M85" s="589"/>
      <c r="N85" s="589"/>
      <c r="O85" s="589"/>
      <c r="P85" s="589"/>
      <c r="Q85" s="589"/>
      <c r="R85" s="589"/>
      <c r="S85" s="589"/>
      <c r="T85" s="589"/>
      <c r="U85" s="589"/>
      <c r="V85" s="589"/>
      <c r="W85" s="589"/>
      <c r="X85" s="589"/>
      <c r="Y85" s="589"/>
      <c r="Z85" s="589"/>
      <c r="AA85" s="589"/>
      <c r="AB85" s="589"/>
      <c r="AC85" s="589"/>
      <c r="AD85" s="589"/>
      <c r="AE85" s="589"/>
      <c r="AF85" s="589"/>
    </row>
    <row r="86" s="589" customFormat="1" ht="18" customHeight="1">
      <c r="A86" s="368">
        <f>A85+1</f>
        <v>2079</v>
      </c>
      <c r="B86" s="606"/>
      <c r="C86" s="613" t="s">
        <v>302</v>
      </c>
      <c r="D86" s="614"/>
      <c r="E86" s="475" t="s">
        <v>40</v>
      </c>
      <c r="F86" s="615"/>
      <c r="G86" s="605">
        <v>1200</v>
      </c>
      <c r="H86" s="576"/>
      <c r="I86" s="589"/>
      <c r="J86" s="589"/>
      <c r="K86" s="589"/>
      <c r="L86" s="589"/>
      <c r="M86" s="589"/>
      <c r="N86" s="589"/>
      <c r="O86" s="589"/>
      <c r="P86" s="589"/>
      <c r="Q86" s="589"/>
      <c r="R86" s="589"/>
      <c r="S86" s="589"/>
      <c r="T86" s="589"/>
      <c r="U86" s="589"/>
      <c r="V86" s="589"/>
      <c r="W86" s="589"/>
      <c r="X86" s="589"/>
      <c r="Y86" s="589"/>
      <c r="Z86" s="589"/>
      <c r="AA86" s="589"/>
      <c r="AB86" s="589"/>
      <c r="AC86" s="589"/>
      <c r="AD86" s="589"/>
      <c r="AE86" s="589"/>
      <c r="AF86" s="589"/>
    </row>
    <row r="87" s="589" customFormat="1" ht="18" customHeight="1">
      <c r="A87" s="368">
        <f>A86+1</f>
        <v>2080</v>
      </c>
      <c r="B87" s="616"/>
      <c r="C87" s="515" t="s">
        <v>303</v>
      </c>
      <c r="D87" s="516"/>
      <c r="E87" s="617"/>
      <c r="F87" s="618"/>
      <c r="G87" s="581">
        <v>1500</v>
      </c>
      <c r="H87" s="582"/>
      <c r="I87" s="589"/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89"/>
      <c r="X87" s="589"/>
      <c r="Y87" s="589"/>
      <c r="Z87" s="589"/>
      <c r="AA87" s="589"/>
      <c r="AB87" s="589"/>
      <c r="AC87" s="589"/>
      <c r="AD87" s="589"/>
      <c r="AE87" s="589"/>
      <c r="AF87" s="589"/>
    </row>
    <row r="88" s="589" customFormat="1" ht="20.100000000000001" customHeight="1">
      <c r="A88" s="368">
        <f>A87+1</f>
        <v>2081</v>
      </c>
      <c r="B88" s="619" t="s">
        <v>304</v>
      </c>
      <c r="C88" s="613" t="s">
        <v>302</v>
      </c>
      <c r="D88" s="614"/>
      <c r="E88" s="445" t="s">
        <v>40</v>
      </c>
      <c r="F88" s="620"/>
      <c r="G88" s="605">
        <v>1450</v>
      </c>
      <c r="H88" s="576"/>
      <c r="I88" s="589"/>
      <c r="J88" s="589"/>
      <c r="K88" s="589"/>
      <c r="L88" s="589"/>
      <c r="M88" s="589"/>
      <c r="N88" s="589"/>
      <c r="O88" s="589"/>
      <c r="P88" s="589"/>
      <c r="Q88" s="589"/>
      <c r="R88" s="589"/>
      <c r="S88" s="589"/>
      <c r="T88" s="589"/>
      <c r="U88" s="589"/>
      <c r="V88" s="589"/>
      <c r="W88" s="589"/>
      <c r="X88" s="589"/>
      <c r="Y88" s="589"/>
      <c r="Z88" s="589"/>
      <c r="AA88" s="589"/>
      <c r="AB88" s="589"/>
      <c r="AC88" s="589"/>
      <c r="AD88" s="589"/>
      <c r="AE88" s="589"/>
      <c r="AF88" s="589"/>
    </row>
    <row r="89" s="589" customFormat="1" ht="20.100000000000001" customHeight="1">
      <c r="A89" s="368">
        <f>A88+1</f>
        <v>2082</v>
      </c>
      <c r="B89" s="621"/>
      <c r="C89" s="515" t="s">
        <v>303</v>
      </c>
      <c r="D89" s="516"/>
      <c r="E89" s="617"/>
      <c r="F89" s="618"/>
      <c r="G89" s="581">
        <v>1800</v>
      </c>
      <c r="H89" s="582"/>
      <c r="I89" s="589"/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89"/>
      <c r="X89" s="589"/>
      <c r="Y89" s="589"/>
      <c r="Z89" s="589"/>
      <c r="AA89" s="589"/>
      <c r="AB89" s="589"/>
      <c r="AC89" s="589"/>
      <c r="AD89" s="589"/>
      <c r="AE89" s="589"/>
      <c r="AF89" s="589"/>
    </row>
    <row r="90" s="589" customFormat="1" ht="30.75" customHeight="1">
      <c r="A90" s="368">
        <f>A89+1</f>
        <v>2083</v>
      </c>
      <c r="B90" s="537" t="s">
        <v>305</v>
      </c>
      <c r="C90" s="538"/>
      <c r="D90" s="538"/>
      <c r="E90" s="538"/>
      <c r="F90" s="538"/>
      <c r="G90" s="622"/>
      <c r="H90" s="623"/>
      <c r="I90" s="589"/>
      <c r="J90" s="589"/>
      <c r="K90" s="589"/>
      <c r="L90" s="589"/>
      <c r="M90" s="589"/>
      <c r="N90" s="589"/>
      <c r="O90" s="589"/>
      <c r="P90" s="589"/>
      <c r="Q90" s="589"/>
      <c r="R90" s="589"/>
      <c r="S90" s="589"/>
      <c r="T90" s="589"/>
      <c r="U90" s="589"/>
      <c r="V90" s="589"/>
      <c r="W90" s="589"/>
      <c r="X90" s="589"/>
      <c r="Y90" s="589"/>
      <c r="Z90" s="589"/>
      <c r="AA90" s="589"/>
      <c r="AB90" s="589"/>
      <c r="AC90" s="589"/>
      <c r="AD90" s="589"/>
      <c r="AE90" s="589"/>
      <c r="AF90" s="589"/>
    </row>
    <row r="91" s="589" customFormat="1" ht="30.75" customHeight="1">
      <c r="A91" s="368">
        <f>A90+1</f>
        <v>2084</v>
      </c>
      <c r="B91" s="131" t="s">
        <v>306</v>
      </c>
      <c r="C91" s="624" t="s">
        <v>307</v>
      </c>
      <c r="D91" s="625"/>
      <c r="E91" s="626" t="s">
        <v>289</v>
      </c>
      <c r="F91" s="627"/>
      <c r="G91" s="628">
        <v>700</v>
      </c>
      <c r="H91" s="629"/>
      <c r="I91" s="589"/>
      <c r="J91" s="589"/>
      <c r="K91" s="589"/>
      <c r="L91" s="589"/>
      <c r="M91" s="589"/>
      <c r="N91" s="589"/>
      <c r="O91" s="589"/>
      <c r="P91" s="589"/>
      <c r="Q91" s="589"/>
      <c r="R91" s="589"/>
      <c r="S91" s="589"/>
      <c r="T91" s="589"/>
      <c r="U91" s="589"/>
      <c r="V91" s="589"/>
      <c r="W91" s="589"/>
      <c r="X91" s="589"/>
      <c r="Y91" s="589"/>
      <c r="Z91" s="589"/>
      <c r="AA91" s="589"/>
      <c r="AB91" s="589"/>
      <c r="AC91" s="589"/>
      <c r="AD91" s="589"/>
      <c r="AE91" s="589"/>
      <c r="AF91" s="589"/>
    </row>
    <row r="92" s="589" customFormat="1" ht="30" customHeight="1">
      <c r="A92" s="368">
        <f>A91+1</f>
        <v>2085</v>
      </c>
      <c r="B92" s="131" t="s">
        <v>306</v>
      </c>
      <c r="C92" s="132" t="s">
        <v>307</v>
      </c>
      <c r="D92" s="132"/>
      <c r="E92" s="630">
        <v>0.45000000000000001</v>
      </c>
      <c r="F92" s="626"/>
      <c r="G92" s="628">
        <v>875</v>
      </c>
      <c r="H92" s="629"/>
      <c r="I92" s="589"/>
      <c r="J92" s="589"/>
      <c r="K92" s="589"/>
      <c r="L92" s="589"/>
      <c r="M92" s="589"/>
      <c r="N92" s="589"/>
      <c r="O92" s="589"/>
      <c r="P92" s="589"/>
      <c r="Q92" s="589"/>
      <c r="R92" s="589"/>
      <c r="S92" s="589"/>
      <c r="T92" s="589"/>
      <c r="U92" s="589"/>
      <c r="V92" s="589"/>
      <c r="W92" s="589"/>
      <c r="X92" s="589"/>
      <c r="Y92" s="589"/>
      <c r="Z92" s="589"/>
      <c r="AA92" s="589"/>
      <c r="AB92" s="589"/>
      <c r="AC92" s="589"/>
      <c r="AD92" s="589"/>
      <c r="AE92" s="589"/>
      <c r="AF92" s="589"/>
    </row>
    <row r="93" s="589" customFormat="1" ht="24.949999999999999" customHeight="1">
      <c r="A93" s="368">
        <f>A92+1</f>
        <v>2086</v>
      </c>
      <c r="B93" s="537" t="s">
        <v>308</v>
      </c>
      <c r="C93" s="538"/>
      <c r="D93" s="538"/>
      <c r="E93" s="538"/>
      <c r="F93" s="538"/>
      <c r="G93" s="539"/>
      <c r="H93" s="540"/>
      <c r="I93" s="589"/>
      <c r="J93" s="589"/>
      <c r="K93" s="589"/>
      <c r="L93" s="589"/>
      <c r="M93" s="589"/>
      <c r="N93" s="589"/>
      <c r="O93" s="589"/>
      <c r="P93" s="589"/>
      <c r="Q93" s="589"/>
      <c r="R93" s="589"/>
      <c r="S93" s="589"/>
      <c r="T93" s="589"/>
      <c r="U93" s="589"/>
      <c r="V93" s="589"/>
      <c r="W93" s="589"/>
      <c r="X93" s="589"/>
      <c r="Y93" s="589"/>
      <c r="Z93" s="589"/>
      <c r="AA93" s="589"/>
      <c r="AB93" s="589"/>
      <c r="AC93" s="589"/>
    </row>
    <row r="94" s="589" customFormat="1" ht="24.75" customHeight="1">
      <c r="A94" s="368">
        <f>A93+1</f>
        <v>2087</v>
      </c>
      <c r="B94" s="631" t="s">
        <v>242</v>
      </c>
      <c r="C94" s="632"/>
      <c r="D94" s="633"/>
      <c r="E94" s="491"/>
      <c r="F94" s="492"/>
      <c r="G94" s="544" t="s">
        <v>10</v>
      </c>
      <c r="H94" s="545"/>
      <c r="I94" s="589"/>
      <c r="J94" s="589"/>
      <c r="K94" s="589"/>
      <c r="L94" s="589"/>
      <c r="M94" s="589"/>
      <c r="O94" s="589"/>
      <c r="Q94" s="589"/>
    </row>
    <row r="95" s="589" customFormat="1" ht="13.5" customHeight="1">
      <c r="A95" s="368">
        <f>A94+1</f>
        <v>2088</v>
      </c>
      <c r="B95" s="634"/>
      <c r="C95" s="635"/>
      <c r="D95" s="636"/>
      <c r="E95" s="637"/>
      <c r="F95" s="638"/>
      <c r="G95" s="500" t="s">
        <v>267</v>
      </c>
      <c r="H95" s="501"/>
      <c r="I95" s="589"/>
      <c r="J95" s="589"/>
      <c r="K95" s="589"/>
      <c r="L95" s="589"/>
      <c r="M95" s="589"/>
      <c r="N95" s="589"/>
      <c r="O95" s="589"/>
      <c r="Q95" s="589"/>
    </row>
    <row r="96" s="639" customFormat="1" ht="20.100000000000001" customHeight="1">
      <c r="A96" s="368">
        <f>A95+1</f>
        <v>2089</v>
      </c>
      <c r="B96" s="640" t="s">
        <v>309</v>
      </c>
      <c r="C96" s="641"/>
      <c r="D96" s="642" t="s">
        <v>310</v>
      </c>
      <c r="E96" s="643" t="s">
        <v>311</v>
      </c>
      <c r="F96" s="643"/>
      <c r="G96" s="644">
        <v>470</v>
      </c>
      <c r="H96" s="645"/>
      <c r="I96" s="639"/>
      <c r="J96" s="639"/>
      <c r="K96" s="639"/>
      <c r="L96" s="639"/>
      <c r="M96" s="639"/>
      <c r="N96" s="639"/>
      <c r="O96" s="639"/>
      <c r="P96" s="639"/>
      <c r="Q96" s="639"/>
      <c r="R96" s="639"/>
      <c r="S96" s="639"/>
      <c r="T96" s="639"/>
      <c r="U96" s="639"/>
      <c r="V96" s="639"/>
      <c r="W96" s="639"/>
    </row>
    <row r="97" s="639" customFormat="1" ht="20.100000000000001" customHeight="1">
      <c r="A97" s="368">
        <f>A96+1</f>
        <v>2090</v>
      </c>
      <c r="B97" s="646"/>
      <c r="C97" s="647"/>
      <c r="D97" s="648"/>
      <c r="E97" s="649" t="s">
        <v>312</v>
      </c>
      <c r="F97" s="649"/>
      <c r="G97" s="650">
        <v>550</v>
      </c>
      <c r="H97" s="651"/>
      <c r="I97" s="639"/>
      <c r="J97" s="639"/>
      <c r="K97" s="639"/>
      <c r="L97" s="639"/>
      <c r="M97" s="639"/>
      <c r="N97" s="639"/>
      <c r="O97" s="639"/>
      <c r="P97" s="639"/>
      <c r="Q97" s="639"/>
      <c r="R97" s="639"/>
      <c r="S97" s="639"/>
      <c r="T97" s="639"/>
      <c r="U97" s="639"/>
      <c r="V97" s="639"/>
      <c r="W97" s="639"/>
    </row>
    <row r="98" s="589" customFormat="1" ht="20.100000000000001" customHeight="1">
      <c r="A98" s="368">
        <f>A97+1</f>
        <v>2091</v>
      </c>
      <c r="B98" s="646"/>
      <c r="C98" s="647"/>
      <c r="D98" s="642" t="s">
        <v>313</v>
      </c>
      <c r="E98" s="643" t="s">
        <v>311</v>
      </c>
      <c r="F98" s="643"/>
      <c r="G98" s="652">
        <v>600</v>
      </c>
      <c r="H98" s="653"/>
      <c r="I98" s="589"/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89"/>
    </row>
    <row r="99" s="589" customFormat="1" ht="20.100000000000001" customHeight="1">
      <c r="A99" s="368">
        <f>A98+1</f>
        <v>2092</v>
      </c>
      <c r="B99" s="646"/>
      <c r="C99" s="647"/>
      <c r="D99" s="654"/>
      <c r="E99" s="655" t="s">
        <v>312</v>
      </c>
      <c r="F99" s="655"/>
      <c r="G99" s="656">
        <v>700</v>
      </c>
      <c r="H99" s="657"/>
      <c r="I99" s="589"/>
      <c r="J99" s="589"/>
      <c r="K99" s="589"/>
      <c r="L99" s="589"/>
      <c r="M99" s="589"/>
      <c r="N99" s="589"/>
      <c r="O99" s="589"/>
      <c r="P99" s="589"/>
      <c r="Q99" s="589"/>
      <c r="R99" s="589"/>
      <c r="S99" s="589"/>
      <c r="T99" s="589"/>
      <c r="U99" s="589"/>
      <c r="V99" s="589"/>
      <c r="W99" s="589"/>
    </row>
    <row r="100" s="589" customFormat="1" ht="20.100000000000001" customHeight="1">
      <c r="A100" s="368">
        <f>A99+1</f>
        <v>2093</v>
      </c>
      <c r="B100" s="646"/>
      <c r="C100" s="647"/>
      <c r="D100" s="642" t="s">
        <v>314</v>
      </c>
      <c r="E100" s="643" t="s">
        <v>311</v>
      </c>
      <c r="F100" s="643"/>
      <c r="G100" s="652">
        <v>700</v>
      </c>
      <c r="H100" s="653"/>
      <c r="I100" s="589"/>
      <c r="J100" s="589"/>
      <c r="K100" s="589"/>
      <c r="L100" s="589"/>
      <c r="M100" s="589"/>
      <c r="N100" s="589"/>
      <c r="O100" s="589"/>
      <c r="P100" s="589"/>
      <c r="Q100" s="589"/>
      <c r="R100" s="589"/>
      <c r="S100" s="589"/>
      <c r="T100" s="589"/>
      <c r="U100" s="589"/>
      <c r="V100" s="589"/>
      <c r="W100" s="589"/>
    </row>
    <row r="101" s="589" customFormat="1" ht="20.100000000000001" customHeight="1">
      <c r="A101" s="368">
        <f>A100+1</f>
        <v>2094</v>
      </c>
      <c r="B101" s="646"/>
      <c r="C101" s="647"/>
      <c r="D101" s="654"/>
      <c r="E101" s="658" t="s">
        <v>312</v>
      </c>
      <c r="F101" s="658"/>
      <c r="G101" s="656">
        <v>825</v>
      </c>
      <c r="H101" s="657"/>
      <c r="I101" s="589"/>
      <c r="J101" s="589"/>
      <c r="K101" s="589"/>
      <c r="L101" s="589"/>
      <c r="M101" s="589"/>
      <c r="N101" s="589"/>
      <c r="O101" s="589"/>
      <c r="P101" s="589"/>
      <c r="Q101" s="589"/>
      <c r="R101" s="589"/>
      <c r="S101" s="589"/>
      <c r="T101" s="589"/>
      <c r="U101" s="589"/>
      <c r="V101" s="589"/>
      <c r="W101" s="589"/>
    </row>
    <row r="102" s="589" customFormat="1" ht="20.100000000000001" customHeight="1">
      <c r="A102" s="368">
        <f>A101+1</f>
        <v>2095</v>
      </c>
      <c r="B102" s="646"/>
      <c r="C102" s="647"/>
      <c r="D102" s="648" t="s">
        <v>315</v>
      </c>
      <c r="E102" s="659" t="s">
        <v>311</v>
      </c>
      <c r="F102" s="659"/>
      <c r="G102" s="652">
        <v>400</v>
      </c>
      <c r="H102" s="653"/>
      <c r="I102" s="589"/>
      <c r="J102" s="589"/>
      <c r="K102" s="589"/>
      <c r="L102" s="589"/>
      <c r="M102" s="589"/>
      <c r="N102" s="589"/>
      <c r="O102" s="589"/>
      <c r="P102" s="589"/>
      <c r="Q102" s="589"/>
      <c r="R102" s="589"/>
      <c r="S102" s="589"/>
      <c r="T102" s="589"/>
      <c r="U102" s="589"/>
      <c r="V102" s="589"/>
      <c r="W102" s="589"/>
    </row>
    <row r="103" s="589" customFormat="1" ht="20.100000000000001" customHeight="1">
      <c r="A103" s="368">
        <f>A102+1</f>
        <v>2096</v>
      </c>
      <c r="B103" s="646"/>
      <c r="C103" s="647"/>
      <c r="D103" s="648"/>
      <c r="E103" s="660" t="s">
        <v>312</v>
      </c>
      <c r="F103" s="660"/>
      <c r="G103" s="656">
        <v>450</v>
      </c>
      <c r="H103" s="657"/>
      <c r="I103" s="589"/>
      <c r="J103" s="589"/>
      <c r="K103" s="589"/>
      <c r="L103" s="589"/>
      <c r="M103" s="589"/>
      <c r="N103" s="589"/>
      <c r="O103" s="589"/>
      <c r="P103" s="589"/>
      <c r="Q103" s="589"/>
      <c r="R103" s="589"/>
      <c r="S103" s="589"/>
      <c r="T103" s="589"/>
      <c r="U103" s="589"/>
      <c r="V103" s="589"/>
      <c r="W103" s="589"/>
    </row>
    <row r="104" s="589" customFormat="1" ht="20.100000000000001" customHeight="1">
      <c r="A104" s="368">
        <f>A103+1</f>
        <v>2097</v>
      </c>
      <c r="B104" s="661" t="s">
        <v>316</v>
      </c>
      <c r="C104" s="662"/>
      <c r="D104" s="642" t="s">
        <v>310</v>
      </c>
      <c r="E104" s="643" t="s">
        <v>311</v>
      </c>
      <c r="F104" s="643"/>
      <c r="G104" s="644">
        <v>470</v>
      </c>
      <c r="H104" s="645"/>
      <c r="I104" s="589"/>
      <c r="J104" s="589"/>
      <c r="K104" s="589"/>
      <c r="L104" s="589"/>
      <c r="M104" s="589"/>
      <c r="N104" s="589"/>
      <c r="O104" s="589"/>
      <c r="P104" s="589"/>
      <c r="Q104" s="589"/>
      <c r="R104" s="589"/>
      <c r="S104" s="589"/>
      <c r="T104" s="589"/>
      <c r="U104" s="589"/>
      <c r="V104" s="589"/>
      <c r="W104" s="589"/>
    </row>
    <row r="105" s="589" customFormat="1" ht="20.100000000000001" customHeight="1">
      <c r="A105" s="368">
        <f>A104+1</f>
        <v>2098</v>
      </c>
      <c r="B105" s="663"/>
      <c r="C105" s="664"/>
      <c r="D105" s="654"/>
      <c r="E105" s="655" t="s">
        <v>312</v>
      </c>
      <c r="F105" s="655"/>
      <c r="G105" s="650">
        <v>550</v>
      </c>
      <c r="H105" s="651"/>
      <c r="I105" s="589"/>
      <c r="J105" s="589"/>
      <c r="K105" s="589"/>
      <c r="L105" s="589"/>
      <c r="M105" s="589"/>
      <c r="N105" s="589"/>
      <c r="O105" s="589"/>
      <c r="P105" s="589"/>
      <c r="Q105" s="589"/>
      <c r="R105" s="589"/>
      <c r="S105" s="589"/>
      <c r="T105" s="589"/>
      <c r="U105" s="589"/>
      <c r="V105" s="589"/>
      <c r="W105" s="589"/>
    </row>
    <row r="106" s="589" customFormat="1" ht="20.100000000000001" customHeight="1">
      <c r="A106" s="368">
        <f>A105+1</f>
        <v>2099</v>
      </c>
      <c r="B106" s="663"/>
      <c r="C106" s="664"/>
      <c r="D106" s="648" t="s">
        <v>313</v>
      </c>
      <c r="E106" s="659" t="s">
        <v>311</v>
      </c>
      <c r="F106" s="659"/>
      <c r="G106" s="652">
        <v>600</v>
      </c>
      <c r="H106" s="653"/>
      <c r="I106" s="589"/>
      <c r="J106" s="589"/>
      <c r="K106" s="589"/>
      <c r="L106" s="589"/>
      <c r="M106" s="589"/>
      <c r="N106" s="589"/>
      <c r="O106" s="589"/>
      <c r="P106" s="589"/>
      <c r="Q106" s="589"/>
      <c r="R106" s="589"/>
      <c r="S106" s="589"/>
      <c r="T106" s="589"/>
      <c r="U106" s="589"/>
      <c r="V106" s="589"/>
      <c r="W106" s="589"/>
    </row>
    <row r="107" s="589" customFormat="1" ht="20.100000000000001" customHeight="1">
      <c r="A107" s="368">
        <f>A106+1</f>
        <v>2100</v>
      </c>
      <c r="B107" s="665"/>
      <c r="C107" s="666"/>
      <c r="D107" s="654"/>
      <c r="E107" s="655" t="s">
        <v>312</v>
      </c>
      <c r="F107" s="655"/>
      <c r="G107" s="656">
        <v>700</v>
      </c>
      <c r="H107" s="657"/>
      <c r="I107" s="589"/>
      <c r="J107" s="589"/>
      <c r="K107" s="589"/>
      <c r="L107" s="589"/>
      <c r="M107" s="589"/>
      <c r="N107" s="589"/>
      <c r="O107" s="589"/>
      <c r="P107" s="589"/>
      <c r="Q107" s="589"/>
      <c r="R107" s="589"/>
      <c r="S107" s="589"/>
      <c r="T107" s="589"/>
      <c r="U107" s="589"/>
      <c r="V107" s="589"/>
      <c r="W107" s="589"/>
    </row>
    <row r="108" s="589" customFormat="1" ht="20.100000000000001" customHeight="1">
      <c r="A108" s="368">
        <f>A107+1</f>
        <v>2101</v>
      </c>
      <c r="B108" s="661"/>
      <c r="C108" s="662"/>
      <c r="D108" s="648" t="s">
        <v>317</v>
      </c>
      <c r="E108" s="659" t="s">
        <v>311</v>
      </c>
      <c r="F108" s="659"/>
      <c r="G108" s="652">
        <v>250</v>
      </c>
      <c r="H108" s="653"/>
      <c r="I108" s="589"/>
      <c r="J108" s="589"/>
      <c r="K108" s="589"/>
      <c r="L108" s="589"/>
      <c r="M108" s="589"/>
      <c r="N108" s="589"/>
      <c r="O108" s="589"/>
      <c r="P108" s="589"/>
      <c r="Q108" s="589"/>
      <c r="R108" s="589"/>
      <c r="S108" s="589"/>
      <c r="T108" s="589"/>
      <c r="U108" s="589"/>
      <c r="V108" s="589"/>
      <c r="W108" s="589"/>
    </row>
    <row r="109" s="589" customFormat="1" ht="20.100000000000001" customHeight="1">
      <c r="A109" s="368">
        <f>A108+1</f>
        <v>2102</v>
      </c>
      <c r="B109" s="663" t="s">
        <v>318</v>
      </c>
      <c r="C109" s="664"/>
      <c r="D109" s="648"/>
      <c r="E109" s="649" t="s">
        <v>312</v>
      </c>
      <c r="F109" s="649"/>
      <c r="G109" s="656">
        <v>270</v>
      </c>
      <c r="H109" s="657"/>
      <c r="I109" s="589"/>
      <c r="J109" s="589"/>
      <c r="K109" s="589"/>
      <c r="L109" s="589"/>
      <c r="M109" s="589"/>
      <c r="N109" s="589"/>
      <c r="O109" s="589"/>
      <c r="P109" s="589"/>
      <c r="Q109" s="589"/>
      <c r="R109" s="589"/>
      <c r="S109" s="589"/>
      <c r="T109" s="589"/>
      <c r="U109" s="589"/>
      <c r="V109" s="589"/>
      <c r="W109" s="589"/>
    </row>
    <row r="110" s="589" customFormat="1" ht="20.100000000000001" customHeight="1">
      <c r="A110" s="368">
        <f>A109+1</f>
        <v>2103</v>
      </c>
      <c r="B110" s="663"/>
      <c r="C110" s="664"/>
      <c r="D110" s="642" t="s">
        <v>319</v>
      </c>
      <c r="E110" s="643" t="s">
        <v>311</v>
      </c>
      <c r="F110" s="643"/>
      <c r="G110" s="652">
        <v>300</v>
      </c>
      <c r="H110" s="653"/>
      <c r="I110" s="589"/>
      <c r="J110" s="589"/>
      <c r="K110" s="589"/>
      <c r="L110" s="589"/>
      <c r="M110" s="589"/>
      <c r="N110" s="589"/>
      <c r="O110" s="589"/>
      <c r="P110" s="589"/>
      <c r="Q110" s="589"/>
      <c r="R110" s="589"/>
      <c r="S110" s="589"/>
      <c r="T110" s="589"/>
      <c r="U110" s="589"/>
      <c r="V110" s="589"/>
      <c r="W110" s="589"/>
    </row>
    <row r="111" s="589" customFormat="1" ht="20.100000000000001" customHeight="1">
      <c r="A111" s="368">
        <f>A110+1</f>
        <v>2104</v>
      </c>
      <c r="B111" s="663"/>
      <c r="C111" s="664"/>
      <c r="D111" s="648"/>
      <c r="E111" s="649" t="s">
        <v>312</v>
      </c>
      <c r="F111" s="649"/>
      <c r="G111" s="656">
        <v>350</v>
      </c>
      <c r="H111" s="657"/>
      <c r="I111" s="589"/>
      <c r="J111" s="589"/>
      <c r="K111" s="589"/>
      <c r="L111" s="589"/>
      <c r="M111" s="589"/>
      <c r="N111" s="589"/>
      <c r="O111" s="589"/>
      <c r="P111" s="589"/>
      <c r="Q111" s="589"/>
      <c r="R111" s="589"/>
      <c r="S111" s="589"/>
      <c r="T111" s="589"/>
      <c r="U111" s="589"/>
      <c r="V111" s="589"/>
      <c r="W111" s="589"/>
    </row>
    <row r="112" s="589" customFormat="1" ht="20.100000000000001" customHeight="1">
      <c r="A112" s="368">
        <f>A111+1</f>
        <v>2105</v>
      </c>
      <c r="B112" s="663"/>
      <c r="C112" s="664"/>
      <c r="D112" s="642" t="s">
        <v>320</v>
      </c>
      <c r="E112" s="643" t="s">
        <v>311</v>
      </c>
      <c r="F112" s="643"/>
      <c r="G112" s="652">
        <v>400</v>
      </c>
      <c r="H112" s="653"/>
      <c r="I112" s="589"/>
      <c r="J112" s="589"/>
      <c r="K112" s="589"/>
      <c r="L112" s="589"/>
      <c r="M112" s="589"/>
      <c r="N112" s="589"/>
      <c r="O112" s="589"/>
      <c r="P112" s="589"/>
      <c r="Q112" s="589"/>
      <c r="R112" s="589"/>
      <c r="S112" s="589"/>
      <c r="T112" s="589"/>
      <c r="U112" s="589"/>
      <c r="V112" s="589"/>
      <c r="W112" s="589"/>
    </row>
    <row r="113" s="589" customFormat="1" ht="20.100000000000001" customHeight="1">
      <c r="A113" s="368">
        <f>A112+1</f>
        <v>2106</v>
      </c>
      <c r="B113" s="665"/>
      <c r="C113" s="666"/>
      <c r="D113" s="648"/>
      <c r="E113" s="649" t="s">
        <v>312</v>
      </c>
      <c r="F113" s="649"/>
      <c r="G113" s="656">
        <v>450</v>
      </c>
      <c r="H113" s="657"/>
      <c r="I113" s="589"/>
      <c r="J113" s="589"/>
      <c r="K113" s="589"/>
      <c r="L113" s="589"/>
      <c r="M113" s="589"/>
      <c r="N113" s="589"/>
      <c r="O113" s="589"/>
      <c r="P113" s="589"/>
      <c r="Q113" s="589"/>
      <c r="R113" s="589"/>
      <c r="S113" s="589"/>
      <c r="T113" s="589"/>
      <c r="U113" s="589"/>
      <c r="V113" s="589"/>
      <c r="W113" s="589"/>
    </row>
    <row r="114" s="589" customFormat="1" ht="20.100000000000001" customHeight="1">
      <c r="A114" s="368">
        <f>A113+1</f>
        <v>2107</v>
      </c>
      <c r="B114" s="661" t="s">
        <v>321</v>
      </c>
      <c r="C114" s="662"/>
      <c r="D114" s="667" t="s">
        <v>322</v>
      </c>
      <c r="E114" s="643" t="s">
        <v>311</v>
      </c>
      <c r="F114" s="643"/>
      <c r="G114" s="652">
        <v>210</v>
      </c>
      <c r="H114" s="653"/>
      <c r="I114" s="589"/>
      <c r="J114" s="589"/>
      <c r="K114" s="589"/>
      <c r="L114" s="589"/>
      <c r="M114" s="589"/>
      <c r="N114" s="589"/>
      <c r="O114" s="589"/>
      <c r="P114" s="589"/>
      <c r="Q114" s="589"/>
      <c r="R114" s="589"/>
      <c r="S114" s="589"/>
      <c r="T114" s="589"/>
      <c r="U114" s="589"/>
      <c r="V114" s="589"/>
      <c r="W114" s="589"/>
    </row>
    <row r="115" s="589" customFormat="1" ht="20.100000000000001" customHeight="1">
      <c r="A115" s="368">
        <f>A114+1</f>
        <v>2108</v>
      </c>
      <c r="B115" s="663"/>
      <c r="C115" s="664"/>
      <c r="D115" s="668"/>
      <c r="E115" s="649" t="s">
        <v>312</v>
      </c>
      <c r="F115" s="649"/>
      <c r="G115" s="656">
        <v>230</v>
      </c>
      <c r="H115" s="657"/>
      <c r="I115" s="589"/>
      <c r="J115" s="589"/>
      <c r="K115" s="589"/>
      <c r="L115" s="589"/>
      <c r="M115" s="589"/>
      <c r="N115" s="589"/>
      <c r="O115" s="589"/>
      <c r="P115" s="589"/>
      <c r="Q115" s="589"/>
      <c r="R115" s="589"/>
      <c r="S115" s="589"/>
      <c r="T115" s="589"/>
      <c r="U115" s="589"/>
      <c r="V115" s="589"/>
      <c r="W115" s="589"/>
    </row>
    <row r="116" s="589" customFormat="1" ht="20.100000000000001" customHeight="1">
      <c r="A116" s="368">
        <f>A115+1</f>
        <v>2109</v>
      </c>
      <c r="B116" s="663"/>
      <c r="C116" s="664"/>
      <c r="D116" s="667" t="s">
        <v>323</v>
      </c>
      <c r="E116" s="643" t="s">
        <v>311</v>
      </c>
      <c r="F116" s="643"/>
      <c r="G116" s="652">
        <v>270</v>
      </c>
      <c r="H116" s="653"/>
      <c r="I116" s="589"/>
      <c r="J116" s="589"/>
      <c r="K116" s="589"/>
      <c r="L116" s="589"/>
      <c r="M116" s="589"/>
      <c r="N116" s="589"/>
      <c r="O116" s="589"/>
      <c r="P116" s="589"/>
      <c r="Q116" s="589"/>
      <c r="R116" s="589"/>
      <c r="S116" s="589"/>
      <c r="T116" s="589"/>
      <c r="U116" s="589"/>
      <c r="V116" s="589"/>
      <c r="W116" s="589"/>
    </row>
    <row r="117" s="589" customFormat="1" ht="20.100000000000001" customHeight="1">
      <c r="A117" s="368">
        <f>A116+1</f>
        <v>2110</v>
      </c>
      <c r="B117" s="663"/>
      <c r="C117" s="664"/>
      <c r="D117" s="669"/>
      <c r="E117" s="655" t="s">
        <v>312</v>
      </c>
      <c r="F117" s="655"/>
      <c r="G117" s="656">
        <v>315</v>
      </c>
      <c r="H117" s="657"/>
      <c r="I117" s="589"/>
      <c r="J117" s="589"/>
      <c r="K117" s="589"/>
      <c r="L117" s="589"/>
      <c r="M117" s="589"/>
      <c r="N117" s="589"/>
      <c r="O117" s="589"/>
      <c r="P117" s="589"/>
      <c r="Q117" s="589"/>
      <c r="R117" s="589"/>
      <c r="S117" s="589"/>
      <c r="T117" s="589"/>
      <c r="U117" s="589"/>
      <c r="V117" s="589"/>
      <c r="W117" s="589"/>
    </row>
    <row r="118" s="589" customFormat="1" ht="20.100000000000001" customHeight="1">
      <c r="A118" s="368">
        <f>A117+1</f>
        <v>2111</v>
      </c>
      <c r="B118" s="663"/>
      <c r="C118" s="664"/>
      <c r="D118" s="667" t="s">
        <v>324</v>
      </c>
      <c r="E118" s="643" t="s">
        <v>311</v>
      </c>
      <c r="F118" s="643"/>
      <c r="G118" s="652">
        <v>340</v>
      </c>
      <c r="H118" s="653"/>
      <c r="I118" s="589"/>
      <c r="J118" s="589"/>
      <c r="K118" s="589"/>
      <c r="L118" s="589"/>
      <c r="M118" s="589"/>
      <c r="N118" s="589"/>
      <c r="O118" s="589"/>
      <c r="P118" s="589"/>
      <c r="Q118" s="589"/>
      <c r="R118" s="589"/>
      <c r="S118" s="589"/>
      <c r="T118" s="589"/>
      <c r="U118" s="589"/>
      <c r="V118" s="589"/>
      <c r="W118" s="589"/>
    </row>
    <row r="119" s="589" customFormat="1" ht="20.100000000000001" customHeight="1">
      <c r="A119" s="368">
        <f>A118+1</f>
        <v>2112</v>
      </c>
      <c r="B119" s="663"/>
      <c r="C119" s="664"/>
      <c r="D119" s="669"/>
      <c r="E119" s="655" t="s">
        <v>312</v>
      </c>
      <c r="F119" s="655"/>
      <c r="G119" s="656">
        <v>400</v>
      </c>
      <c r="H119" s="657"/>
      <c r="I119" s="589"/>
      <c r="J119" s="589"/>
      <c r="K119" s="589"/>
      <c r="L119" s="589"/>
      <c r="M119" s="589"/>
      <c r="N119" s="589"/>
      <c r="O119" s="589"/>
      <c r="P119" s="589"/>
      <c r="Q119" s="589"/>
      <c r="R119" s="589"/>
      <c r="S119" s="589"/>
      <c r="T119" s="589"/>
      <c r="U119" s="589"/>
      <c r="V119" s="589"/>
      <c r="W119" s="589"/>
    </row>
    <row r="120" s="589" customFormat="1" ht="20.100000000000001" customHeight="1">
      <c r="A120" s="368">
        <f>A119+1</f>
        <v>2113</v>
      </c>
      <c r="B120" s="663"/>
      <c r="C120" s="664"/>
      <c r="D120" s="670" t="s">
        <v>325</v>
      </c>
      <c r="E120" s="659" t="s">
        <v>311</v>
      </c>
      <c r="F120" s="659"/>
      <c r="G120" s="652">
        <v>400</v>
      </c>
      <c r="H120" s="653"/>
      <c r="I120" s="589"/>
      <c r="J120" s="589"/>
      <c r="K120" s="589"/>
      <c r="L120" s="589"/>
      <c r="M120" s="589"/>
      <c r="N120" s="589"/>
      <c r="O120" s="589"/>
      <c r="P120" s="589"/>
      <c r="Q120" s="589"/>
      <c r="R120" s="589"/>
      <c r="S120" s="589"/>
      <c r="T120" s="589"/>
      <c r="U120" s="589"/>
      <c r="V120" s="589"/>
      <c r="W120" s="589"/>
    </row>
    <row r="121" s="589" customFormat="1" ht="20.100000000000001" customHeight="1">
      <c r="A121" s="368">
        <f>A120+1</f>
        <v>2114</v>
      </c>
      <c r="B121" s="665"/>
      <c r="C121" s="666"/>
      <c r="D121" s="669"/>
      <c r="E121" s="655" t="s">
        <v>312</v>
      </c>
      <c r="F121" s="655"/>
      <c r="G121" s="656">
        <v>450</v>
      </c>
      <c r="H121" s="657"/>
      <c r="I121" s="589"/>
      <c r="J121" s="589"/>
      <c r="K121" s="589"/>
      <c r="L121" s="589"/>
      <c r="M121" s="589"/>
      <c r="N121" s="589"/>
      <c r="O121" s="589"/>
      <c r="P121" s="589"/>
      <c r="Q121" s="589"/>
      <c r="R121" s="589"/>
      <c r="S121" s="589"/>
      <c r="T121" s="589"/>
      <c r="U121" s="589"/>
      <c r="V121" s="589"/>
      <c r="W121" s="589"/>
    </row>
    <row r="122" s="589" customFormat="1" ht="20.100000000000001" customHeight="1">
      <c r="A122" s="368">
        <f>A121+1</f>
        <v>2115</v>
      </c>
      <c r="B122" s="671" t="s">
        <v>326</v>
      </c>
      <c r="C122" s="672"/>
      <c r="D122" s="648" t="s">
        <v>327</v>
      </c>
      <c r="E122" s="659" t="s">
        <v>311</v>
      </c>
      <c r="F122" s="659"/>
      <c r="G122" s="652">
        <v>270</v>
      </c>
      <c r="H122" s="653"/>
      <c r="I122" s="589"/>
      <c r="J122" s="589"/>
      <c r="K122" s="589"/>
      <c r="L122" s="589"/>
      <c r="M122" s="589"/>
      <c r="N122" s="589"/>
      <c r="O122" s="589"/>
      <c r="P122" s="589"/>
      <c r="Q122" s="589"/>
      <c r="R122" s="589"/>
      <c r="S122" s="589"/>
      <c r="T122" s="589"/>
      <c r="U122" s="589"/>
      <c r="V122" s="589"/>
      <c r="W122" s="589"/>
    </row>
    <row r="123" s="589" customFormat="1" ht="20.100000000000001" customHeight="1">
      <c r="A123" s="368">
        <f>A122+1</f>
        <v>2116</v>
      </c>
      <c r="B123" s="671"/>
      <c r="C123" s="672"/>
      <c r="D123" s="648"/>
      <c r="E123" s="649" t="s">
        <v>312</v>
      </c>
      <c r="F123" s="649"/>
      <c r="G123" s="656">
        <v>310</v>
      </c>
      <c r="H123" s="657"/>
      <c r="I123" s="589"/>
      <c r="J123" s="589"/>
      <c r="K123" s="589"/>
      <c r="L123" s="589"/>
      <c r="M123" s="589"/>
      <c r="N123" s="589"/>
      <c r="O123" s="589"/>
      <c r="P123" s="589"/>
      <c r="Q123" s="589"/>
      <c r="R123" s="589"/>
      <c r="S123" s="589"/>
      <c r="T123" s="589"/>
      <c r="U123" s="589"/>
      <c r="V123" s="589"/>
      <c r="W123" s="589"/>
    </row>
    <row r="124" s="589" customFormat="1" ht="20.100000000000001" customHeight="1">
      <c r="A124" s="368">
        <f>A123+1</f>
        <v>2117</v>
      </c>
      <c r="B124" s="673" t="s">
        <v>328</v>
      </c>
      <c r="C124" s="674"/>
      <c r="D124" s="642" t="s">
        <v>329</v>
      </c>
      <c r="E124" s="643" t="s">
        <v>311</v>
      </c>
      <c r="F124" s="643"/>
      <c r="G124" s="652">
        <v>400</v>
      </c>
      <c r="H124" s="653"/>
      <c r="I124" s="589"/>
      <c r="J124" s="589"/>
      <c r="K124" s="589"/>
      <c r="L124" s="589"/>
      <c r="M124" s="589"/>
      <c r="N124" s="589"/>
      <c r="O124" s="589"/>
      <c r="P124" s="589"/>
      <c r="Q124" s="589"/>
      <c r="R124" s="589"/>
      <c r="S124" s="589"/>
      <c r="T124" s="589"/>
      <c r="U124" s="589"/>
      <c r="V124" s="589"/>
      <c r="W124" s="589"/>
    </row>
    <row r="125" s="589" customFormat="1" ht="20.100000000000001" customHeight="1">
      <c r="A125" s="368">
        <f>A124+1</f>
        <v>2118</v>
      </c>
      <c r="B125" s="675"/>
      <c r="C125" s="676"/>
      <c r="D125" s="654"/>
      <c r="E125" s="655" t="s">
        <v>312</v>
      </c>
      <c r="F125" s="655"/>
      <c r="G125" s="656">
        <v>450</v>
      </c>
      <c r="H125" s="657"/>
      <c r="I125" s="589"/>
      <c r="J125" s="589"/>
      <c r="K125" s="589"/>
      <c r="L125" s="589"/>
      <c r="M125" s="589"/>
      <c r="N125" s="589"/>
      <c r="O125" s="589"/>
      <c r="P125" s="589"/>
      <c r="Q125" s="589"/>
      <c r="R125" s="589"/>
      <c r="S125" s="589"/>
      <c r="T125" s="589"/>
      <c r="U125" s="589"/>
      <c r="V125" s="589"/>
      <c r="W125" s="589"/>
    </row>
    <row r="126" s="589" customFormat="1" ht="20.100000000000001" customHeight="1">
      <c r="A126" s="368">
        <f>A125+1</f>
        <v>2119</v>
      </c>
      <c r="B126" s="677" t="s">
        <v>330</v>
      </c>
      <c r="C126" s="678"/>
      <c r="D126" s="648"/>
      <c r="E126" s="659" t="s">
        <v>311</v>
      </c>
      <c r="F126" s="659"/>
      <c r="G126" s="652">
        <v>400</v>
      </c>
      <c r="H126" s="653"/>
      <c r="I126" s="589"/>
      <c r="J126" s="589"/>
      <c r="K126" s="589"/>
      <c r="L126" s="589"/>
      <c r="M126" s="589"/>
      <c r="N126" s="589"/>
      <c r="O126" s="589"/>
      <c r="P126" s="589"/>
      <c r="Q126" s="589"/>
      <c r="R126" s="589"/>
      <c r="S126" s="589"/>
      <c r="T126" s="589"/>
      <c r="U126" s="589"/>
      <c r="V126" s="589"/>
      <c r="W126" s="589"/>
    </row>
    <row r="127" s="589" customFormat="1" ht="20.100000000000001" customHeight="1">
      <c r="A127" s="368">
        <f>A126+1</f>
        <v>2120</v>
      </c>
      <c r="B127" s="679"/>
      <c r="C127" s="680"/>
      <c r="D127" s="654"/>
      <c r="E127" s="649" t="s">
        <v>312</v>
      </c>
      <c r="F127" s="649"/>
      <c r="G127" s="656">
        <v>450</v>
      </c>
      <c r="H127" s="657"/>
      <c r="I127" s="589"/>
      <c r="J127" s="589"/>
      <c r="K127" s="589"/>
      <c r="L127" s="589"/>
      <c r="M127" s="589"/>
      <c r="N127" s="589"/>
      <c r="O127" s="589"/>
      <c r="P127" s="589"/>
      <c r="Q127" s="589"/>
      <c r="R127" s="589"/>
      <c r="S127" s="589"/>
      <c r="T127" s="589"/>
      <c r="U127" s="589"/>
      <c r="V127" s="589"/>
      <c r="W127" s="589"/>
    </row>
    <row r="128" s="589" customFormat="1" ht="20.100000000000001" customHeight="1">
      <c r="A128" s="368" t="s">
        <v>331</v>
      </c>
      <c r="B128" s="681" t="s">
        <v>332</v>
      </c>
      <c r="C128" s="682"/>
      <c r="D128" s="682"/>
      <c r="E128" s="552" t="s">
        <v>333</v>
      </c>
      <c r="F128" s="586"/>
      <c r="G128" s="652">
        <v>1750</v>
      </c>
      <c r="H128" s="653"/>
      <c r="I128" s="589"/>
      <c r="J128" s="589"/>
      <c r="K128" s="589"/>
      <c r="L128" s="589"/>
      <c r="M128" s="589"/>
      <c r="N128" s="589"/>
      <c r="O128" s="589"/>
      <c r="P128" s="589"/>
      <c r="Q128" s="589"/>
      <c r="R128" s="589"/>
      <c r="S128" s="589"/>
      <c r="T128" s="589"/>
      <c r="U128" s="589"/>
      <c r="V128" s="589"/>
      <c r="W128" s="589"/>
    </row>
    <row r="129" s="589" customFormat="1" ht="20.100000000000001" customHeight="1">
      <c r="A129" s="368">
        <f>A127+1</f>
        <v>2121</v>
      </c>
      <c r="B129" s="683"/>
      <c r="C129" s="684"/>
      <c r="D129" s="684"/>
      <c r="E129" s="593" t="s">
        <v>334</v>
      </c>
      <c r="F129" s="594"/>
      <c r="G129" s="685">
        <v>2000</v>
      </c>
      <c r="H129" s="686"/>
      <c r="I129" s="589"/>
      <c r="J129" s="589"/>
      <c r="K129" s="589"/>
      <c r="L129" s="589"/>
      <c r="M129" s="589"/>
      <c r="N129" s="589"/>
      <c r="O129" s="589"/>
      <c r="P129" s="589"/>
      <c r="Q129" s="589"/>
      <c r="R129" s="589"/>
      <c r="S129" s="589"/>
      <c r="T129" s="589"/>
      <c r="U129" s="589"/>
      <c r="V129" s="589"/>
      <c r="W129" s="589"/>
    </row>
    <row r="130" s="589" customFormat="1" ht="20.100000000000001" customHeight="1">
      <c r="A130" s="368">
        <f>A129+1</f>
        <v>2122</v>
      </c>
      <c r="B130" s="687"/>
      <c r="C130" s="688"/>
      <c r="D130" s="688"/>
      <c r="E130" s="658" t="s">
        <v>335</v>
      </c>
      <c r="F130" s="658"/>
      <c r="G130" s="656">
        <v>1750</v>
      </c>
      <c r="H130" s="657"/>
      <c r="I130" s="589"/>
      <c r="J130" s="589"/>
      <c r="K130" s="589"/>
      <c r="L130" s="589"/>
      <c r="M130" s="589"/>
      <c r="N130" s="589"/>
      <c r="O130" s="589"/>
      <c r="P130" s="589"/>
      <c r="Q130" s="589"/>
      <c r="R130" s="589"/>
      <c r="S130" s="589"/>
      <c r="T130" s="589"/>
      <c r="U130" s="589"/>
      <c r="V130" s="589"/>
      <c r="W130" s="589"/>
    </row>
    <row r="131" s="589" customFormat="1" ht="36" customHeight="1">
      <c r="A131" s="368">
        <f>A130+1</f>
        <v>2123</v>
      </c>
      <c r="B131" s="689" t="s">
        <v>336</v>
      </c>
      <c r="C131" s="538"/>
      <c r="D131" s="538"/>
      <c r="E131" s="538"/>
      <c r="F131" s="538"/>
      <c r="G131" s="539"/>
      <c r="H131" s="540"/>
      <c r="I131" s="589"/>
      <c r="J131" s="589"/>
      <c r="K131" s="589"/>
      <c r="L131" s="589"/>
      <c r="M131" s="589"/>
      <c r="N131" s="589"/>
      <c r="Q131" s="589"/>
    </row>
    <row r="132" s="589" customFormat="1" ht="24.949999999999999" customHeight="1">
      <c r="A132" s="368">
        <f>A131+1</f>
        <v>2124</v>
      </c>
      <c r="B132" s="631" t="s">
        <v>242</v>
      </c>
      <c r="C132" s="632"/>
      <c r="D132" s="633"/>
      <c r="E132" s="690" t="s">
        <v>337</v>
      </c>
      <c r="F132" s="691"/>
      <c r="G132" s="544" t="s">
        <v>10</v>
      </c>
      <c r="H132" s="545"/>
      <c r="I132" s="589"/>
      <c r="J132" s="589"/>
      <c r="K132" s="589"/>
      <c r="L132" s="589"/>
      <c r="M132" s="589"/>
      <c r="N132" s="589"/>
      <c r="O132" s="589"/>
      <c r="P132" s="589"/>
      <c r="Q132" s="589"/>
    </row>
    <row r="133" s="589" customFormat="1" ht="13.5" customHeight="1">
      <c r="A133" s="368">
        <f>A132+1</f>
        <v>2125</v>
      </c>
      <c r="B133" s="634"/>
      <c r="C133" s="635"/>
      <c r="D133" s="636"/>
      <c r="E133" s="692"/>
      <c r="F133" s="693"/>
      <c r="G133" s="500" t="s">
        <v>245</v>
      </c>
      <c r="H133" s="501"/>
      <c r="I133" s="589"/>
      <c r="J133" s="589"/>
      <c r="K133" s="589"/>
      <c r="L133" s="589"/>
      <c r="M133" s="589"/>
      <c r="N133" s="589"/>
      <c r="O133" s="589"/>
      <c r="P133" s="589"/>
      <c r="Q133" s="589"/>
    </row>
    <row r="134" s="639" customFormat="1" ht="21.949999999999999" customHeight="1">
      <c r="A134" s="368">
        <f>A133+1</f>
        <v>2126</v>
      </c>
      <c r="B134" s="694" t="s">
        <v>338</v>
      </c>
      <c r="C134" s="695"/>
      <c r="D134" s="696"/>
      <c r="E134" s="643" t="s">
        <v>339</v>
      </c>
      <c r="F134" s="643"/>
      <c r="G134" s="697">
        <v>520</v>
      </c>
      <c r="H134" s="698"/>
      <c r="I134" s="639"/>
      <c r="J134" s="639"/>
      <c r="K134" s="639"/>
      <c r="L134" s="639"/>
      <c r="M134" s="639"/>
      <c r="N134" s="639"/>
      <c r="O134" s="639"/>
      <c r="P134" s="639"/>
      <c r="Q134" s="639"/>
      <c r="T134" s="639"/>
      <c r="U134" s="639"/>
      <c r="V134" s="639"/>
      <c r="W134" s="639"/>
      <c r="X134" s="639"/>
      <c r="Y134" s="639"/>
    </row>
    <row r="135" s="639" customFormat="1" ht="21.949999999999999" customHeight="1">
      <c r="A135" s="368">
        <f>A134+1</f>
        <v>2127</v>
      </c>
      <c r="B135" s="699"/>
      <c r="C135" s="700"/>
      <c r="D135" s="701"/>
      <c r="E135" s="649" t="s">
        <v>340</v>
      </c>
      <c r="F135" s="649"/>
      <c r="G135" s="702">
        <v>560</v>
      </c>
      <c r="H135" s="703"/>
      <c r="I135" s="639"/>
      <c r="J135" s="639"/>
      <c r="K135" s="639"/>
      <c r="L135" s="639"/>
      <c r="M135" s="639"/>
      <c r="N135" s="639"/>
      <c r="O135" s="639"/>
      <c r="P135" s="639"/>
      <c r="Q135" s="639"/>
      <c r="T135" s="639"/>
      <c r="U135" s="639"/>
      <c r="V135" s="639"/>
      <c r="W135" s="639"/>
      <c r="X135" s="639"/>
      <c r="Y135" s="639"/>
    </row>
    <row r="136" s="589" customFormat="1" ht="21.949999999999999" customHeight="1">
      <c r="A136" s="368">
        <f>A135+1</f>
        <v>2128</v>
      </c>
      <c r="B136" s="694" t="s">
        <v>341</v>
      </c>
      <c r="C136" s="695"/>
      <c r="D136" s="696"/>
      <c r="E136" s="643" t="s">
        <v>339</v>
      </c>
      <c r="F136" s="643"/>
      <c r="G136" s="697">
        <v>180</v>
      </c>
      <c r="H136" s="698"/>
      <c r="I136" s="589"/>
      <c r="J136" s="589"/>
      <c r="K136" s="589"/>
      <c r="L136" s="589"/>
      <c r="M136" s="589"/>
      <c r="N136" s="589"/>
      <c r="O136" s="589"/>
      <c r="P136" s="589"/>
      <c r="Q136" s="589"/>
      <c r="T136" s="589"/>
      <c r="U136" s="589"/>
      <c r="V136" s="589"/>
      <c r="W136" s="589"/>
      <c r="X136" s="589"/>
      <c r="Y136" s="589"/>
    </row>
    <row r="137" s="589" customFormat="1" ht="21.949999999999999" customHeight="1">
      <c r="A137" s="368">
        <f>A136+1</f>
        <v>2129</v>
      </c>
      <c r="B137" s="699"/>
      <c r="C137" s="700"/>
      <c r="D137" s="701"/>
      <c r="E137" s="649" t="s">
        <v>340</v>
      </c>
      <c r="F137" s="649"/>
      <c r="G137" s="702">
        <v>200</v>
      </c>
      <c r="H137" s="703"/>
      <c r="I137" s="589"/>
      <c r="J137" s="589"/>
      <c r="K137" s="589"/>
      <c r="L137" s="589"/>
      <c r="M137" s="589"/>
      <c r="N137" s="589"/>
      <c r="O137" s="589"/>
      <c r="P137" s="589"/>
      <c r="Q137" s="589"/>
      <c r="T137" s="589"/>
      <c r="U137" s="589"/>
      <c r="V137" s="589"/>
      <c r="W137" s="589"/>
      <c r="X137" s="589"/>
      <c r="Y137" s="589"/>
    </row>
    <row r="138" s="589" customFormat="1" ht="21.949999999999999" customHeight="1">
      <c r="A138" s="368">
        <f>A137+1</f>
        <v>2130</v>
      </c>
      <c r="B138" s="694" t="s">
        <v>342</v>
      </c>
      <c r="C138" s="695"/>
      <c r="D138" s="642"/>
      <c r="E138" s="643" t="s">
        <v>339</v>
      </c>
      <c r="F138" s="643"/>
      <c r="G138" s="697">
        <v>90</v>
      </c>
      <c r="H138" s="698"/>
      <c r="I138" s="589"/>
      <c r="J138" s="589"/>
      <c r="K138" s="589"/>
      <c r="L138" s="589"/>
      <c r="M138" s="589"/>
      <c r="N138" s="589"/>
      <c r="O138" s="589"/>
      <c r="P138" s="589"/>
      <c r="Q138" s="589"/>
      <c r="T138" s="589"/>
      <c r="U138" s="589"/>
      <c r="V138" s="589"/>
      <c r="W138" s="589"/>
      <c r="X138" s="589"/>
      <c r="Y138" s="589"/>
    </row>
    <row r="139" s="589" customFormat="1" ht="21.949999999999999" customHeight="1">
      <c r="A139" s="368">
        <f>A138+1</f>
        <v>2131</v>
      </c>
      <c r="B139" s="699"/>
      <c r="C139" s="700"/>
      <c r="D139" s="654"/>
      <c r="E139" s="649" t="s">
        <v>340</v>
      </c>
      <c r="F139" s="649"/>
      <c r="G139" s="702">
        <v>100</v>
      </c>
      <c r="H139" s="703"/>
      <c r="I139" s="589"/>
      <c r="J139" s="589"/>
      <c r="K139" s="589"/>
      <c r="L139" s="589"/>
      <c r="M139" s="589"/>
      <c r="N139" s="589"/>
      <c r="O139" s="589"/>
      <c r="P139" s="589"/>
      <c r="Q139" s="589"/>
      <c r="T139" s="589"/>
      <c r="U139" s="589"/>
      <c r="V139" s="589"/>
      <c r="W139" s="589"/>
      <c r="X139" s="589"/>
      <c r="Y139" s="589"/>
    </row>
    <row r="140" s="589" customFormat="1" ht="21.949999999999999" customHeight="1">
      <c r="A140" s="368">
        <f>A139+1</f>
        <v>2132</v>
      </c>
      <c r="B140" s="694" t="s">
        <v>343</v>
      </c>
      <c r="C140" s="695"/>
      <c r="D140" s="648"/>
      <c r="E140" s="643" t="s">
        <v>339</v>
      </c>
      <c r="F140" s="643"/>
      <c r="G140" s="697">
        <v>265</v>
      </c>
      <c r="H140" s="698"/>
      <c r="I140" s="589"/>
      <c r="J140" s="589"/>
      <c r="K140" s="589"/>
      <c r="L140" s="589"/>
      <c r="M140" s="589"/>
      <c r="N140" s="589"/>
      <c r="O140" s="589"/>
      <c r="P140" s="589"/>
      <c r="Q140" s="589"/>
      <c r="T140" s="589"/>
      <c r="U140" s="589"/>
      <c r="V140" s="589"/>
      <c r="W140" s="589"/>
      <c r="X140" s="589"/>
      <c r="Y140" s="589"/>
    </row>
    <row r="141" s="589" customFormat="1" ht="21.949999999999999" customHeight="1">
      <c r="A141" s="368">
        <f>A140+1</f>
        <v>2133</v>
      </c>
      <c r="B141" s="699"/>
      <c r="C141" s="700"/>
      <c r="D141" s="648"/>
      <c r="E141" s="649" t="s">
        <v>340</v>
      </c>
      <c r="F141" s="649"/>
      <c r="G141" s="702">
        <v>280</v>
      </c>
      <c r="H141" s="703"/>
      <c r="I141" s="589"/>
      <c r="J141" s="589"/>
      <c r="K141" s="589"/>
      <c r="L141" s="589"/>
      <c r="M141" s="589"/>
      <c r="N141" s="589"/>
      <c r="O141" s="589"/>
      <c r="P141" s="589"/>
      <c r="Q141" s="589"/>
      <c r="T141" s="589"/>
      <c r="U141" s="589"/>
      <c r="V141" s="589"/>
      <c r="W141" s="589"/>
      <c r="X141" s="589"/>
      <c r="Y141" s="589"/>
    </row>
    <row r="142" s="589" customFormat="1" ht="21.949999999999999" customHeight="1">
      <c r="A142" s="368">
        <f>A141+1</f>
        <v>2134</v>
      </c>
      <c r="B142" s="694" t="s">
        <v>344</v>
      </c>
      <c r="C142" s="695"/>
      <c r="D142" s="642"/>
      <c r="E142" s="643" t="s">
        <v>339</v>
      </c>
      <c r="F142" s="643"/>
      <c r="G142" s="697">
        <v>900</v>
      </c>
      <c r="H142" s="698"/>
      <c r="I142" s="589"/>
      <c r="J142" s="589"/>
      <c r="K142" s="589"/>
      <c r="L142" s="589"/>
      <c r="M142" s="589"/>
      <c r="N142" s="589"/>
      <c r="O142" s="589"/>
      <c r="P142" s="589"/>
      <c r="Q142" s="589"/>
      <c r="T142" s="589"/>
      <c r="U142" s="589"/>
      <c r="V142" s="589"/>
      <c r="W142" s="589"/>
      <c r="X142" s="589"/>
      <c r="Y142" s="589"/>
    </row>
    <row r="143" s="589" customFormat="1" ht="21.949999999999999" customHeight="1">
      <c r="A143" s="368">
        <f>A142+1</f>
        <v>2135</v>
      </c>
      <c r="B143" s="699"/>
      <c r="C143" s="700"/>
      <c r="D143" s="654"/>
      <c r="E143" s="649" t="s">
        <v>340</v>
      </c>
      <c r="F143" s="649"/>
      <c r="G143" s="702">
        <v>950</v>
      </c>
      <c r="H143" s="703"/>
      <c r="I143" s="589"/>
      <c r="J143" s="589"/>
      <c r="K143" s="589"/>
      <c r="L143" s="589"/>
      <c r="M143" s="589"/>
      <c r="N143" s="589"/>
      <c r="O143" s="589"/>
      <c r="P143" s="589"/>
      <c r="Q143" s="589"/>
      <c r="T143" s="589"/>
      <c r="U143" s="589"/>
      <c r="V143" s="589"/>
      <c r="W143" s="589"/>
      <c r="X143" s="589"/>
      <c r="Y143" s="589"/>
    </row>
    <row r="144" s="589" customFormat="1" ht="21.949999999999999" customHeight="1">
      <c r="A144" s="368">
        <f>A143+1</f>
        <v>2136</v>
      </c>
      <c r="B144" s="694" t="s">
        <v>345</v>
      </c>
      <c r="C144" s="695"/>
      <c r="D144" s="648"/>
      <c r="E144" s="643" t="s">
        <v>339</v>
      </c>
      <c r="F144" s="643"/>
      <c r="G144" s="697">
        <v>970</v>
      </c>
      <c r="H144" s="698"/>
      <c r="I144" s="589"/>
      <c r="J144" s="589"/>
      <c r="K144" s="589"/>
      <c r="L144" s="589"/>
      <c r="M144" s="589"/>
      <c r="N144" s="589"/>
      <c r="O144" s="589"/>
      <c r="P144" s="589"/>
      <c r="Q144" s="589"/>
      <c r="T144" s="589"/>
      <c r="U144" s="589"/>
      <c r="V144" s="589"/>
      <c r="W144" s="589"/>
      <c r="X144" s="589"/>
      <c r="Y144" s="589"/>
    </row>
    <row r="145" s="589" customFormat="1" ht="21.949999999999999" customHeight="1">
      <c r="A145" s="368">
        <f>A144+1</f>
        <v>2137</v>
      </c>
      <c r="B145" s="699"/>
      <c r="C145" s="700"/>
      <c r="D145" s="654"/>
      <c r="E145" s="649" t="s">
        <v>340</v>
      </c>
      <c r="F145" s="649"/>
      <c r="G145" s="702">
        <v>1025</v>
      </c>
      <c r="H145" s="703"/>
      <c r="I145" s="589"/>
      <c r="J145" s="589"/>
      <c r="K145" s="589"/>
      <c r="L145" s="589"/>
      <c r="M145" s="589"/>
      <c r="N145" s="589"/>
      <c r="O145" s="589"/>
      <c r="P145" s="589"/>
      <c r="Q145" s="589"/>
      <c r="T145" s="589"/>
      <c r="U145" s="589"/>
      <c r="V145" s="589"/>
      <c r="W145" s="589"/>
      <c r="X145" s="589"/>
      <c r="Y145" s="589"/>
    </row>
    <row r="146" s="589" customFormat="1" ht="21.949999999999999" customHeight="1">
      <c r="A146" s="368">
        <f>A145+1</f>
        <v>2138</v>
      </c>
      <c r="B146" s="694" t="s">
        <v>346</v>
      </c>
      <c r="C146" s="695"/>
      <c r="D146" s="648"/>
      <c r="E146" s="643" t="s">
        <v>339</v>
      </c>
      <c r="F146" s="643"/>
      <c r="G146" s="697">
        <v>335</v>
      </c>
      <c r="H146" s="698"/>
      <c r="I146" s="589"/>
      <c r="J146" s="589"/>
      <c r="K146" s="589"/>
      <c r="L146" s="589"/>
      <c r="M146" s="589"/>
      <c r="N146" s="589"/>
      <c r="O146" s="589"/>
      <c r="P146" s="589"/>
      <c r="Q146" s="589"/>
      <c r="T146" s="589"/>
      <c r="U146" s="589"/>
      <c r="V146" s="589"/>
      <c r="W146" s="589"/>
      <c r="X146" s="589"/>
      <c r="Y146" s="589"/>
    </row>
    <row r="147" s="589" customFormat="1" ht="21.949999999999999" customHeight="1">
      <c r="A147" s="368">
        <f>A146+1</f>
        <v>2139</v>
      </c>
      <c r="B147" s="699"/>
      <c r="C147" s="700"/>
      <c r="D147" s="648"/>
      <c r="E147" s="649" t="s">
        <v>340</v>
      </c>
      <c r="F147" s="649"/>
      <c r="G147" s="702">
        <v>350</v>
      </c>
      <c r="H147" s="703"/>
      <c r="I147" s="589"/>
      <c r="J147" s="589"/>
      <c r="K147" s="589"/>
      <c r="L147" s="589"/>
      <c r="M147" s="589"/>
      <c r="N147" s="589"/>
      <c r="O147" s="589"/>
      <c r="P147" s="589"/>
      <c r="Q147" s="589"/>
      <c r="T147" s="589"/>
      <c r="U147" s="589"/>
      <c r="V147" s="589"/>
      <c r="W147" s="589"/>
      <c r="X147" s="589"/>
      <c r="Y147" s="589"/>
    </row>
    <row r="148" s="589" customFormat="1" ht="21.949999999999999" customHeight="1">
      <c r="A148" s="368">
        <f>A147+1</f>
        <v>2140</v>
      </c>
      <c r="B148" s="694" t="s">
        <v>347</v>
      </c>
      <c r="C148" s="695"/>
      <c r="D148" s="642"/>
      <c r="E148" s="643" t="s">
        <v>339</v>
      </c>
      <c r="F148" s="643"/>
      <c r="G148" s="697">
        <v>60</v>
      </c>
      <c r="H148" s="698"/>
      <c r="I148" s="589"/>
      <c r="J148" s="589"/>
      <c r="K148" s="589"/>
      <c r="L148" s="589"/>
      <c r="M148" s="589"/>
      <c r="N148" s="589"/>
      <c r="O148" s="589"/>
      <c r="P148" s="589"/>
      <c r="Q148" s="589"/>
      <c r="T148" s="589"/>
      <c r="U148" s="589"/>
      <c r="V148" s="589"/>
      <c r="W148" s="589"/>
      <c r="X148" s="589"/>
      <c r="Y148" s="589"/>
    </row>
    <row r="149" s="589" customFormat="1" ht="21.949999999999999" customHeight="1">
      <c r="A149" s="368">
        <f>A148+1</f>
        <v>2141</v>
      </c>
      <c r="B149" s="699"/>
      <c r="C149" s="700"/>
      <c r="D149" s="648"/>
      <c r="E149" s="649" t="s">
        <v>340</v>
      </c>
      <c r="F149" s="649"/>
      <c r="G149" s="702">
        <v>75</v>
      </c>
      <c r="H149" s="703"/>
      <c r="I149" s="589"/>
      <c r="J149" s="589"/>
      <c r="K149" s="589"/>
      <c r="L149" s="589"/>
      <c r="M149" s="589"/>
      <c r="N149" s="589"/>
      <c r="O149" s="589"/>
      <c r="P149" s="589"/>
      <c r="Q149" s="589"/>
      <c r="T149" s="589"/>
      <c r="U149" s="589"/>
      <c r="V149" s="589"/>
      <c r="W149" s="589"/>
      <c r="X149" s="589"/>
      <c r="Y149" s="589"/>
    </row>
    <row r="150" s="589" customFormat="1" ht="21.949999999999999" customHeight="1">
      <c r="A150" s="368">
        <f>A149+1</f>
        <v>2142</v>
      </c>
      <c r="B150" s="694" t="s">
        <v>348</v>
      </c>
      <c r="C150" s="695"/>
      <c r="D150" s="642"/>
      <c r="E150" s="643" t="s">
        <v>339</v>
      </c>
      <c r="F150" s="643"/>
      <c r="G150" s="697">
        <v>240</v>
      </c>
      <c r="H150" s="698"/>
      <c r="I150" s="589"/>
      <c r="J150" s="589"/>
      <c r="K150" s="589"/>
      <c r="L150" s="589"/>
      <c r="M150" s="589"/>
      <c r="N150" s="589"/>
      <c r="O150" s="589"/>
      <c r="P150" s="589"/>
      <c r="Q150" s="589"/>
      <c r="T150" s="589"/>
      <c r="U150" s="589"/>
      <c r="V150" s="589"/>
      <c r="W150" s="589"/>
      <c r="X150" s="589"/>
      <c r="Y150" s="589"/>
    </row>
    <row r="151" s="589" customFormat="1" ht="21.949999999999999" customHeight="1">
      <c r="A151" s="368">
        <f>A150+1</f>
        <v>2143</v>
      </c>
      <c r="B151" s="704"/>
      <c r="C151" s="705"/>
      <c r="D151" s="648"/>
      <c r="E151" s="649" t="s">
        <v>340</v>
      </c>
      <c r="F151" s="649"/>
      <c r="G151" s="702">
        <v>240</v>
      </c>
      <c r="H151" s="703"/>
      <c r="I151" s="589"/>
      <c r="J151" s="589"/>
      <c r="K151" s="589"/>
      <c r="L151" s="589"/>
      <c r="M151" s="589"/>
      <c r="N151" s="589"/>
      <c r="O151" s="589"/>
      <c r="P151" s="589"/>
      <c r="Q151" s="589"/>
      <c r="T151" s="589"/>
      <c r="U151" s="589"/>
      <c r="V151" s="589"/>
      <c r="W151" s="589"/>
      <c r="X151" s="589"/>
      <c r="Y151" s="589"/>
    </row>
    <row r="152" s="589" customFormat="1" ht="40.5" customHeight="1">
      <c r="A152" s="368">
        <f>A151+1</f>
        <v>2144</v>
      </c>
      <c r="B152" s="706" t="s">
        <v>349</v>
      </c>
      <c r="C152" s="707"/>
      <c r="D152" s="708"/>
      <c r="E152" s="709" t="s">
        <v>350</v>
      </c>
      <c r="F152" s="710"/>
      <c r="G152" s="711">
        <v>280</v>
      </c>
      <c r="H152" s="712"/>
      <c r="I152" s="589"/>
      <c r="J152" s="589"/>
      <c r="K152" s="589"/>
      <c r="L152" s="589"/>
      <c r="M152" s="589"/>
      <c r="N152" s="589"/>
      <c r="O152" s="589"/>
      <c r="P152" s="589"/>
      <c r="Q152" s="589"/>
      <c r="T152" s="589"/>
      <c r="U152" s="589"/>
      <c r="V152" s="589"/>
      <c r="W152" s="589"/>
      <c r="X152" s="589"/>
      <c r="Y152" s="589"/>
    </row>
    <row r="153" s="589" customFormat="1" ht="21.949999999999999" customHeight="1">
      <c r="A153" s="368">
        <f>A152+1</f>
        <v>2145</v>
      </c>
      <c r="B153" s="713" t="s">
        <v>351</v>
      </c>
      <c r="C153" s="714"/>
      <c r="D153" s="667"/>
      <c r="E153" s="643" t="s">
        <v>339</v>
      </c>
      <c r="F153" s="643"/>
      <c r="G153" s="697">
        <v>615</v>
      </c>
      <c r="H153" s="698"/>
      <c r="I153" s="589"/>
      <c r="J153" s="589"/>
      <c r="K153" s="589"/>
      <c r="L153" s="589"/>
      <c r="M153" s="589"/>
      <c r="N153" s="589"/>
      <c r="O153" s="589"/>
      <c r="P153" s="589"/>
      <c r="Q153" s="589"/>
      <c r="T153" s="589"/>
      <c r="U153" s="589"/>
      <c r="V153" s="589"/>
      <c r="W153" s="589"/>
      <c r="X153" s="589"/>
      <c r="Y153" s="589"/>
    </row>
    <row r="154" s="589" customFormat="1" ht="21.949999999999999" customHeight="1">
      <c r="A154" s="368">
        <f>A153+1</f>
        <v>2146</v>
      </c>
      <c r="B154" s="715"/>
      <c r="C154" s="716"/>
      <c r="D154" s="668"/>
      <c r="E154" s="649" t="s">
        <v>340</v>
      </c>
      <c r="F154" s="649"/>
      <c r="G154" s="702">
        <v>680</v>
      </c>
      <c r="H154" s="703"/>
      <c r="I154" s="589"/>
      <c r="J154" s="589"/>
      <c r="K154" s="589"/>
      <c r="L154" s="589"/>
      <c r="M154" s="589"/>
      <c r="N154" s="589"/>
      <c r="O154" s="589"/>
      <c r="P154" s="589"/>
      <c r="Q154" s="589"/>
      <c r="T154" s="589"/>
      <c r="U154" s="589"/>
      <c r="V154" s="589"/>
      <c r="W154" s="589"/>
      <c r="X154" s="589"/>
      <c r="Y154" s="589"/>
    </row>
    <row r="155" s="589" customFormat="1" ht="21.949999999999999" customHeight="1">
      <c r="A155" s="368">
        <f>A154+1</f>
        <v>2147</v>
      </c>
      <c r="B155" s="694" t="s">
        <v>352</v>
      </c>
      <c r="C155" s="695"/>
      <c r="D155" s="667"/>
      <c r="E155" s="643" t="s">
        <v>339</v>
      </c>
      <c r="F155" s="643"/>
      <c r="G155" s="697">
        <v>110</v>
      </c>
      <c r="H155" s="698"/>
      <c r="I155" s="589"/>
      <c r="J155" s="589"/>
      <c r="K155" s="589"/>
      <c r="L155" s="589"/>
      <c r="M155" s="589"/>
      <c r="N155" s="589"/>
      <c r="O155" s="589"/>
      <c r="P155" s="589"/>
      <c r="Q155" s="589"/>
      <c r="T155" s="589"/>
      <c r="U155" s="589"/>
      <c r="V155" s="589"/>
      <c r="W155" s="589"/>
      <c r="X155" s="589"/>
      <c r="Y155" s="589"/>
    </row>
    <row r="156" s="589" customFormat="1" ht="21.949999999999999" customHeight="1">
      <c r="A156" s="368">
        <f>A155+1</f>
        <v>2148</v>
      </c>
      <c r="B156" s="699"/>
      <c r="C156" s="700"/>
      <c r="D156" s="669"/>
      <c r="E156" s="649" t="s">
        <v>340</v>
      </c>
      <c r="F156" s="649"/>
      <c r="G156" s="702">
        <v>120</v>
      </c>
      <c r="H156" s="703"/>
      <c r="I156" s="589"/>
      <c r="J156" s="589"/>
      <c r="K156" s="589"/>
      <c r="L156" s="589"/>
      <c r="M156" s="589"/>
      <c r="N156" s="589"/>
      <c r="O156" s="589"/>
      <c r="P156" s="589"/>
      <c r="Q156" s="589"/>
      <c r="T156" s="589"/>
      <c r="U156" s="589"/>
      <c r="V156" s="589"/>
      <c r="W156" s="589"/>
      <c r="X156" s="589"/>
      <c r="Y156" s="589"/>
    </row>
    <row r="157" s="589" customFormat="1" ht="21.949999999999999" customHeight="1">
      <c r="A157" s="368">
        <f>A156+1</f>
        <v>2149</v>
      </c>
      <c r="B157" s="694" t="s">
        <v>353</v>
      </c>
      <c r="C157" s="695"/>
      <c r="D157" s="667"/>
      <c r="E157" s="643" t="s">
        <v>339</v>
      </c>
      <c r="F157" s="643"/>
      <c r="G157" s="697">
        <v>210</v>
      </c>
      <c r="H157" s="698"/>
      <c r="I157" s="589"/>
      <c r="J157" s="589"/>
      <c r="K157" s="589"/>
      <c r="L157" s="589"/>
      <c r="M157" s="589"/>
      <c r="N157" s="589"/>
      <c r="O157" s="589"/>
      <c r="P157" s="589"/>
      <c r="Q157" s="589"/>
      <c r="T157" s="589"/>
      <c r="U157" s="589"/>
      <c r="V157" s="589"/>
      <c r="W157" s="589"/>
      <c r="X157" s="589"/>
      <c r="Y157" s="589"/>
    </row>
    <row r="158" s="589" customFormat="1" ht="21.949999999999999" customHeight="1">
      <c r="A158" s="368">
        <f>A157+1</f>
        <v>2150</v>
      </c>
      <c r="B158" s="699"/>
      <c r="C158" s="700"/>
      <c r="D158" s="669"/>
      <c r="E158" s="649" t="s">
        <v>340</v>
      </c>
      <c r="F158" s="649"/>
      <c r="G158" s="702">
        <v>220</v>
      </c>
      <c r="H158" s="703"/>
      <c r="I158" s="589"/>
      <c r="J158" s="589"/>
      <c r="K158" s="589"/>
      <c r="L158" s="589"/>
      <c r="M158" s="589"/>
      <c r="N158" s="589"/>
      <c r="O158" s="589"/>
      <c r="P158" s="589"/>
      <c r="Q158" s="589"/>
      <c r="T158" s="589"/>
      <c r="U158" s="589"/>
      <c r="V158" s="589"/>
      <c r="W158" s="589"/>
      <c r="X158" s="589"/>
      <c r="Y158" s="589"/>
    </row>
    <row r="159" s="589" customFormat="1" ht="21.949999999999999" customHeight="1">
      <c r="A159" s="368">
        <f>A158+1</f>
        <v>2151</v>
      </c>
      <c r="B159" s="694" t="s">
        <v>354</v>
      </c>
      <c r="C159" s="695"/>
      <c r="D159" s="670"/>
      <c r="E159" s="643" t="s">
        <v>339</v>
      </c>
      <c r="F159" s="643"/>
      <c r="G159" s="697">
        <v>210</v>
      </c>
      <c r="H159" s="698"/>
      <c r="I159" s="589"/>
      <c r="J159" s="589"/>
      <c r="K159" s="589"/>
      <c r="L159" s="589"/>
      <c r="M159" s="589"/>
      <c r="N159" s="589"/>
      <c r="O159" s="589"/>
      <c r="P159" s="589"/>
      <c r="Q159" s="589"/>
      <c r="T159" s="589"/>
      <c r="U159" s="589"/>
      <c r="V159" s="589"/>
      <c r="W159" s="589"/>
      <c r="X159" s="589"/>
      <c r="Y159" s="589"/>
    </row>
    <row r="160" s="589" customFormat="1" ht="21.949999999999999" customHeight="1">
      <c r="A160" s="368">
        <f>A159+1</f>
        <v>2152</v>
      </c>
      <c r="B160" s="699"/>
      <c r="C160" s="700"/>
      <c r="D160" s="669"/>
      <c r="E160" s="649" t="s">
        <v>340</v>
      </c>
      <c r="F160" s="649"/>
      <c r="G160" s="702">
        <v>220</v>
      </c>
      <c r="H160" s="703"/>
      <c r="I160" s="589"/>
      <c r="J160" s="589"/>
      <c r="K160" s="589"/>
      <c r="L160" s="589"/>
      <c r="M160" s="589"/>
      <c r="N160" s="589"/>
      <c r="O160" s="589"/>
      <c r="P160" s="589"/>
      <c r="Q160" s="589"/>
      <c r="T160" s="589"/>
      <c r="U160" s="589"/>
      <c r="V160" s="589"/>
      <c r="W160" s="589"/>
      <c r="X160" s="589"/>
      <c r="Y160" s="589"/>
    </row>
    <row r="161" s="589" customFormat="1" ht="21.949999999999999" customHeight="1">
      <c r="A161" s="368">
        <f>A160+1</f>
        <v>2153</v>
      </c>
      <c r="B161" s="694" t="s">
        <v>355</v>
      </c>
      <c r="C161" s="695"/>
      <c r="D161" s="648"/>
      <c r="E161" s="643" t="s">
        <v>339</v>
      </c>
      <c r="F161" s="643"/>
      <c r="G161" s="697">
        <v>200</v>
      </c>
      <c r="H161" s="698"/>
      <c r="I161" s="589"/>
      <c r="J161" s="589"/>
      <c r="K161" s="589"/>
      <c r="L161" s="589"/>
      <c r="M161" s="589"/>
      <c r="N161" s="589"/>
      <c r="O161" s="589"/>
      <c r="P161" s="589"/>
      <c r="Q161" s="589"/>
      <c r="T161" s="589"/>
      <c r="U161" s="589"/>
      <c r="V161" s="589"/>
      <c r="W161" s="589"/>
      <c r="X161" s="589"/>
      <c r="Y161" s="589"/>
    </row>
    <row r="162" s="589" customFormat="1" ht="21.949999999999999" customHeight="1">
      <c r="A162" s="368">
        <f>A161+1</f>
        <v>2154</v>
      </c>
      <c r="B162" s="699"/>
      <c r="C162" s="700"/>
      <c r="D162" s="648"/>
      <c r="E162" s="649" t="s">
        <v>340</v>
      </c>
      <c r="F162" s="649"/>
      <c r="G162" s="702">
        <v>210</v>
      </c>
      <c r="H162" s="703"/>
      <c r="I162" s="589"/>
      <c r="J162" s="589"/>
      <c r="K162" s="589"/>
      <c r="L162" s="589"/>
      <c r="M162" s="589"/>
      <c r="N162" s="589"/>
      <c r="O162" s="589"/>
      <c r="P162" s="589"/>
      <c r="Q162" s="589"/>
      <c r="T162" s="589"/>
      <c r="U162" s="589"/>
      <c r="V162" s="589"/>
      <c r="W162" s="589"/>
      <c r="X162" s="589"/>
      <c r="Y162" s="589"/>
    </row>
    <row r="163" s="589" customFormat="1" ht="21.949999999999999" customHeight="1">
      <c r="A163" s="368">
        <f>A162+1</f>
        <v>2155</v>
      </c>
      <c r="B163" s="694" t="s">
        <v>356</v>
      </c>
      <c r="C163" s="695"/>
      <c r="D163" s="642"/>
      <c r="E163" s="643" t="s">
        <v>339</v>
      </c>
      <c r="F163" s="643"/>
      <c r="G163" s="697">
        <v>200</v>
      </c>
      <c r="H163" s="698"/>
      <c r="I163" s="589"/>
      <c r="J163" s="589"/>
      <c r="K163" s="589"/>
      <c r="L163" s="589"/>
      <c r="M163" s="589"/>
      <c r="N163" s="589"/>
      <c r="O163" s="589"/>
      <c r="P163" s="589"/>
      <c r="Q163" s="589"/>
      <c r="T163" s="589"/>
      <c r="U163" s="589"/>
      <c r="V163" s="589"/>
      <c r="W163" s="589"/>
      <c r="X163" s="589"/>
      <c r="Y163" s="589"/>
    </row>
    <row r="164" s="589" customFormat="1" ht="21.949999999999999" customHeight="1">
      <c r="A164" s="368">
        <f>A163+1</f>
        <v>2156</v>
      </c>
      <c r="B164" s="699"/>
      <c r="C164" s="700"/>
      <c r="D164" s="654"/>
      <c r="E164" s="649" t="s">
        <v>340</v>
      </c>
      <c r="F164" s="649"/>
      <c r="G164" s="702">
        <v>200</v>
      </c>
      <c r="H164" s="703"/>
      <c r="I164" s="589"/>
      <c r="J164" s="589"/>
      <c r="K164" s="589"/>
      <c r="L164" s="589"/>
      <c r="M164" s="589"/>
      <c r="N164" s="589"/>
      <c r="O164" s="589"/>
      <c r="P164" s="589"/>
      <c r="Q164" s="589"/>
      <c r="T164" s="589"/>
      <c r="U164" s="589"/>
      <c r="V164" s="589"/>
      <c r="W164" s="589"/>
      <c r="X164" s="589"/>
      <c r="Y164" s="589"/>
    </row>
    <row r="165" s="589" customFormat="1" ht="21.949999999999999" customHeight="1">
      <c r="A165" s="368">
        <f>A164+1</f>
        <v>2157</v>
      </c>
      <c r="B165" s="694" t="s">
        <v>357</v>
      </c>
      <c r="C165" s="695"/>
      <c r="D165" s="648"/>
      <c r="E165" s="643" t="s">
        <v>339</v>
      </c>
      <c r="F165" s="643"/>
      <c r="G165" s="697">
        <v>150</v>
      </c>
      <c r="H165" s="698"/>
      <c r="I165" s="589"/>
      <c r="J165" s="589"/>
      <c r="K165" s="589"/>
      <c r="L165" s="589"/>
      <c r="M165" s="589"/>
      <c r="N165" s="589"/>
      <c r="O165" s="589"/>
      <c r="P165" s="589"/>
      <c r="Q165" s="589"/>
      <c r="T165" s="589"/>
      <c r="U165" s="589"/>
      <c r="V165" s="589"/>
      <c r="W165" s="589"/>
      <c r="X165" s="589"/>
      <c r="Y165" s="589"/>
    </row>
    <row r="166" s="589" customFormat="1" ht="21.949999999999999" customHeight="1">
      <c r="A166" s="368">
        <f>A165+1</f>
        <v>2158</v>
      </c>
      <c r="B166" s="704"/>
      <c r="C166" s="705"/>
      <c r="D166" s="648"/>
      <c r="E166" s="649" t="s">
        <v>340</v>
      </c>
      <c r="F166" s="649"/>
      <c r="G166" s="702">
        <v>150</v>
      </c>
      <c r="H166" s="703"/>
      <c r="I166" s="589"/>
      <c r="J166" s="589"/>
      <c r="K166" s="589"/>
      <c r="L166" s="589"/>
      <c r="M166" s="589"/>
      <c r="N166" s="589"/>
      <c r="O166" s="589"/>
      <c r="P166" s="589"/>
      <c r="Q166" s="589"/>
      <c r="T166" s="589"/>
      <c r="U166" s="589"/>
      <c r="V166" s="589"/>
      <c r="W166" s="589"/>
      <c r="X166" s="589"/>
      <c r="Y166" s="589"/>
    </row>
    <row r="167" s="589" customFormat="1" ht="21.949999999999999" customHeight="1">
      <c r="A167" s="368">
        <f>A166+1</f>
        <v>2159</v>
      </c>
      <c r="B167" s="694" t="s">
        <v>358</v>
      </c>
      <c r="C167" s="695"/>
      <c r="D167" s="642"/>
      <c r="E167" s="643" t="s">
        <v>339</v>
      </c>
      <c r="F167" s="643"/>
      <c r="G167" s="697">
        <v>100</v>
      </c>
      <c r="H167" s="698"/>
      <c r="I167" s="589"/>
      <c r="J167" s="589"/>
      <c r="K167" s="589"/>
      <c r="L167" s="589"/>
      <c r="M167" s="589"/>
      <c r="N167" s="589"/>
      <c r="O167" s="589"/>
      <c r="P167" s="589"/>
      <c r="Q167" s="589"/>
      <c r="T167" s="589"/>
      <c r="U167" s="589"/>
      <c r="V167" s="589"/>
      <c r="W167" s="589"/>
      <c r="X167" s="589"/>
      <c r="Y167" s="589"/>
    </row>
    <row r="168" s="589" customFormat="1" ht="21.949999999999999" customHeight="1">
      <c r="A168" s="368">
        <f>A167+1</f>
        <v>2160</v>
      </c>
      <c r="B168" s="717"/>
      <c r="C168" s="718"/>
      <c r="D168" s="719"/>
      <c r="E168" s="720" t="s">
        <v>340</v>
      </c>
      <c r="F168" s="720"/>
      <c r="G168" s="721">
        <v>110</v>
      </c>
      <c r="H168" s="722"/>
      <c r="I168" s="589"/>
      <c r="J168" s="589"/>
      <c r="K168" s="589"/>
      <c r="L168" s="589"/>
      <c r="M168" s="589"/>
      <c r="N168" s="589"/>
      <c r="O168" s="589"/>
      <c r="P168" s="589"/>
      <c r="Q168" s="589"/>
      <c r="T168" s="589"/>
      <c r="U168" s="589"/>
      <c r="V168" s="589"/>
      <c r="W168" s="589"/>
      <c r="X168" s="589"/>
      <c r="Y168" s="589"/>
    </row>
    <row r="169" ht="15" customHeight="1">
      <c r="G169" s="3"/>
      <c r="H169" s="3"/>
    </row>
    <row r="170">
      <c r="G170" s="3"/>
      <c r="H170" s="3"/>
    </row>
    <row r="171" ht="16.5">
      <c r="B171" s="723" t="s">
        <v>359</v>
      </c>
      <c r="C171" s="723"/>
      <c r="D171" s="723"/>
      <c r="E171" s="724" t="s">
        <v>360</v>
      </c>
      <c r="F171" s="343"/>
      <c r="G171" s="343"/>
      <c r="H171" s="343"/>
    </row>
    <row r="172" ht="16.5">
      <c r="B172" s="723"/>
      <c r="C172" s="723"/>
      <c r="D172" s="723"/>
      <c r="E172" s="724" t="s">
        <v>361</v>
      </c>
      <c r="F172" s="244"/>
      <c r="G172" s="244"/>
      <c r="H172" s="244"/>
    </row>
    <row r="173" ht="16.5">
      <c r="B173" s="723"/>
      <c r="C173" s="723"/>
      <c r="D173" s="723"/>
      <c r="E173" s="724" t="s">
        <v>362</v>
      </c>
      <c r="F173" s="244"/>
      <c r="G173" s="244"/>
      <c r="H173" s="244"/>
    </row>
    <row r="174"/>
    <row r="175"/>
    <row r="176"/>
  </sheetData>
  <mergeCells count="436">
    <mergeCell ref="D1:F1"/>
    <mergeCell ref="G1:H1"/>
    <mergeCell ref="C2:D2"/>
    <mergeCell ref="E2:H3"/>
    <mergeCell ref="B5:B6"/>
    <mergeCell ref="C5:F6"/>
    <mergeCell ref="G5:H5"/>
    <mergeCell ref="G6:H6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B15:F15"/>
    <mergeCell ref="C16:F16"/>
    <mergeCell ref="G16:H16"/>
    <mergeCell ref="C17:F17"/>
    <mergeCell ref="G17:H17"/>
    <mergeCell ref="B18:F18"/>
    <mergeCell ref="B19:B20"/>
    <mergeCell ref="C19:D20"/>
    <mergeCell ref="E19:F20"/>
    <mergeCell ref="G19:H19"/>
    <mergeCell ref="G20:H20"/>
    <mergeCell ref="C21:D23"/>
    <mergeCell ref="E21:F21"/>
    <mergeCell ref="G21:H21"/>
    <mergeCell ref="E22:F22"/>
    <mergeCell ref="G22:H22"/>
    <mergeCell ref="B23:B24"/>
    <mergeCell ref="E23:F23"/>
    <mergeCell ref="G23:H23"/>
    <mergeCell ref="C24:D26"/>
    <mergeCell ref="E24:F24"/>
    <mergeCell ref="G24:H24"/>
    <mergeCell ref="E25:F25"/>
    <mergeCell ref="G25:H25"/>
    <mergeCell ref="E26:F26"/>
    <mergeCell ref="G26:H26"/>
    <mergeCell ref="C27:D29"/>
    <mergeCell ref="E27:F27"/>
    <mergeCell ref="G27:H27"/>
    <mergeCell ref="E28:F28"/>
    <mergeCell ref="G28:H28"/>
    <mergeCell ref="B29:B30"/>
    <mergeCell ref="E29:F29"/>
    <mergeCell ref="G29:H29"/>
    <mergeCell ref="C30:D32"/>
    <mergeCell ref="E30:F30"/>
    <mergeCell ref="G30:H30"/>
    <mergeCell ref="E31:F31"/>
    <mergeCell ref="G31:H31"/>
    <mergeCell ref="E32:F32"/>
    <mergeCell ref="G32:H32"/>
    <mergeCell ref="B34:B35"/>
    <mergeCell ref="C34:D35"/>
    <mergeCell ref="E34:F35"/>
    <mergeCell ref="G34:H34"/>
    <mergeCell ref="G35:H35"/>
    <mergeCell ref="C36:D36"/>
    <mergeCell ref="E36:F36"/>
    <mergeCell ref="G36:H36"/>
    <mergeCell ref="C37:D39"/>
    <mergeCell ref="E37:F37"/>
    <mergeCell ref="G37:H37"/>
    <mergeCell ref="E38:F38"/>
    <mergeCell ref="G38:H38"/>
    <mergeCell ref="B39:B40"/>
    <mergeCell ref="E39:F39"/>
    <mergeCell ref="G39:H39"/>
    <mergeCell ref="C40:D42"/>
    <mergeCell ref="E40:F40"/>
    <mergeCell ref="G40:H40"/>
    <mergeCell ref="E41:F41"/>
    <mergeCell ref="G41:H41"/>
    <mergeCell ref="E42:F42"/>
    <mergeCell ref="G42:H42"/>
    <mergeCell ref="B44:B45"/>
    <mergeCell ref="C44:D45"/>
    <mergeCell ref="E44:F45"/>
    <mergeCell ref="G44:H44"/>
    <mergeCell ref="G45:H45"/>
    <mergeCell ref="B46:B48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B49:B51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B52:B54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B55:B57"/>
    <mergeCell ref="C55:D55"/>
    <mergeCell ref="E55:F55"/>
    <mergeCell ref="G55:H55"/>
    <mergeCell ref="C56:D56"/>
    <mergeCell ref="E56:F56"/>
    <mergeCell ref="G56:H56"/>
    <mergeCell ref="C57:D57"/>
    <mergeCell ref="E57:F57"/>
    <mergeCell ref="G57:H57"/>
    <mergeCell ref="B58:B60"/>
    <mergeCell ref="C58:D58"/>
    <mergeCell ref="E58:F58"/>
    <mergeCell ref="G58:H58"/>
    <mergeCell ref="C59:D59"/>
    <mergeCell ref="E59:F59"/>
    <mergeCell ref="G59:H59"/>
    <mergeCell ref="C60:D60"/>
    <mergeCell ref="E60:F60"/>
    <mergeCell ref="G60:H60"/>
    <mergeCell ref="B61:B63"/>
    <mergeCell ref="C61:D61"/>
    <mergeCell ref="E61:F61"/>
    <mergeCell ref="G61:H61"/>
    <mergeCell ref="C62:D62"/>
    <mergeCell ref="E62:F62"/>
    <mergeCell ref="G62:H62"/>
    <mergeCell ref="C63:D63"/>
    <mergeCell ref="E63:F63"/>
    <mergeCell ref="G63:H63"/>
    <mergeCell ref="B65:B66"/>
    <mergeCell ref="C65:D66"/>
    <mergeCell ref="E65:F66"/>
    <mergeCell ref="G65:H65"/>
    <mergeCell ref="G66:H66"/>
    <mergeCell ref="B67:B71"/>
    <mergeCell ref="C67:D7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B72:B76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B77:B78"/>
    <mergeCell ref="C77:D77"/>
    <mergeCell ref="E77:F77"/>
    <mergeCell ref="G77:H77"/>
    <mergeCell ref="C78:D78"/>
    <mergeCell ref="E78:F78"/>
    <mergeCell ref="G78:H78"/>
    <mergeCell ref="B79:B82"/>
    <mergeCell ref="C79:D79"/>
    <mergeCell ref="E79:F79"/>
    <mergeCell ref="G79:H79"/>
    <mergeCell ref="C80:D80"/>
    <mergeCell ref="E80:F80"/>
    <mergeCell ref="G80:H80"/>
    <mergeCell ref="C81:D81"/>
    <mergeCell ref="E81:F81"/>
    <mergeCell ref="G81:H81"/>
    <mergeCell ref="C82:D82"/>
    <mergeCell ref="E82:F82"/>
    <mergeCell ref="G82:H82"/>
    <mergeCell ref="B83:B87"/>
    <mergeCell ref="C83:D85"/>
    <mergeCell ref="E83:F83"/>
    <mergeCell ref="G83:H83"/>
    <mergeCell ref="E84:F84"/>
    <mergeCell ref="G84:H84"/>
    <mergeCell ref="E85:F85"/>
    <mergeCell ref="G85:H85"/>
    <mergeCell ref="C86:D86"/>
    <mergeCell ref="E86:F87"/>
    <mergeCell ref="G86:H86"/>
    <mergeCell ref="C87:D87"/>
    <mergeCell ref="G87:H87"/>
    <mergeCell ref="B88:B89"/>
    <mergeCell ref="C88:D88"/>
    <mergeCell ref="E88:F89"/>
    <mergeCell ref="G88:H88"/>
    <mergeCell ref="C89:D89"/>
    <mergeCell ref="G89:H89"/>
    <mergeCell ref="C91:D91"/>
    <mergeCell ref="E91:F91"/>
    <mergeCell ref="G91:H91"/>
    <mergeCell ref="C92:D92"/>
    <mergeCell ref="E92:F92"/>
    <mergeCell ref="G92:H92"/>
    <mergeCell ref="B94:D95"/>
    <mergeCell ref="E94:F95"/>
    <mergeCell ref="G94:H94"/>
    <mergeCell ref="G95:H95"/>
    <mergeCell ref="B96:C103"/>
    <mergeCell ref="D96:D97"/>
    <mergeCell ref="E96:F96"/>
    <mergeCell ref="G96:H96"/>
    <mergeCell ref="E97:F97"/>
    <mergeCell ref="G97:H97"/>
    <mergeCell ref="D98:D99"/>
    <mergeCell ref="E98:F98"/>
    <mergeCell ref="G98:H98"/>
    <mergeCell ref="E99:F99"/>
    <mergeCell ref="G99:H99"/>
    <mergeCell ref="D100:D101"/>
    <mergeCell ref="E100:F100"/>
    <mergeCell ref="G100:H100"/>
    <mergeCell ref="E101:F101"/>
    <mergeCell ref="G101:H101"/>
    <mergeCell ref="D102:D103"/>
    <mergeCell ref="E102:F102"/>
    <mergeCell ref="G102:H102"/>
    <mergeCell ref="E103:F103"/>
    <mergeCell ref="G103:H103"/>
    <mergeCell ref="B104:C107"/>
    <mergeCell ref="D104:D105"/>
    <mergeCell ref="E104:F104"/>
    <mergeCell ref="G104:H104"/>
    <mergeCell ref="E105:F105"/>
    <mergeCell ref="G105:H105"/>
    <mergeCell ref="D106:D107"/>
    <mergeCell ref="E106:F106"/>
    <mergeCell ref="G106:H106"/>
    <mergeCell ref="E107:F107"/>
    <mergeCell ref="G107:H107"/>
    <mergeCell ref="B108:C108"/>
    <mergeCell ref="D108:D109"/>
    <mergeCell ref="E108:F108"/>
    <mergeCell ref="G108:H108"/>
    <mergeCell ref="B109:C112"/>
    <mergeCell ref="E109:F109"/>
    <mergeCell ref="G109:H109"/>
    <mergeCell ref="D110:D111"/>
    <mergeCell ref="E110:F110"/>
    <mergeCell ref="G110:H110"/>
    <mergeCell ref="E111:F111"/>
    <mergeCell ref="G111:H111"/>
    <mergeCell ref="D112:D113"/>
    <mergeCell ref="E112:F112"/>
    <mergeCell ref="G112:H112"/>
    <mergeCell ref="B113:C113"/>
    <mergeCell ref="E113:F113"/>
    <mergeCell ref="G113:H113"/>
    <mergeCell ref="B114:C121"/>
    <mergeCell ref="D114:D115"/>
    <mergeCell ref="E114:F114"/>
    <mergeCell ref="G114:H114"/>
    <mergeCell ref="E115:F115"/>
    <mergeCell ref="G115:H115"/>
    <mergeCell ref="D116:D117"/>
    <mergeCell ref="E116:F116"/>
    <mergeCell ref="G116:H116"/>
    <mergeCell ref="E117:F117"/>
    <mergeCell ref="G117:H117"/>
    <mergeCell ref="D118:D119"/>
    <mergeCell ref="E118:F118"/>
    <mergeCell ref="G118:H118"/>
    <mergeCell ref="E119:F119"/>
    <mergeCell ref="G119:H119"/>
    <mergeCell ref="D120:D121"/>
    <mergeCell ref="E120:F120"/>
    <mergeCell ref="G120:H120"/>
    <mergeCell ref="E121:F121"/>
    <mergeCell ref="G121:H121"/>
    <mergeCell ref="B122:C123"/>
    <mergeCell ref="D122:D123"/>
    <mergeCell ref="E122:F122"/>
    <mergeCell ref="G122:H122"/>
    <mergeCell ref="E123:F123"/>
    <mergeCell ref="G123:H123"/>
    <mergeCell ref="B124:C125"/>
    <mergeCell ref="D124:D125"/>
    <mergeCell ref="E124:F124"/>
    <mergeCell ref="G124:H124"/>
    <mergeCell ref="E125:F125"/>
    <mergeCell ref="G125:H125"/>
    <mergeCell ref="B126:C127"/>
    <mergeCell ref="D126:D127"/>
    <mergeCell ref="E126:F126"/>
    <mergeCell ref="G126:H126"/>
    <mergeCell ref="E127:F127"/>
    <mergeCell ref="G127:H127"/>
    <mergeCell ref="B128:D130"/>
    <mergeCell ref="E128:F128"/>
    <mergeCell ref="G128:H128"/>
    <mergeCell ref="E129:F129"/>
    <mergeCell ref="G129:H129"/>
    <mergeCell ref="E130:F130"/>
    <mergeCell ref="G130:H130"/>
    <mergeCell ref="B132:D133"/>
    <mergeCell ref="E132:F133"/>
    <mergeCell ref="G132:H132"/>
    <mergeCell ref="G133:H133"/>
    <mergeCell ref="B134:C135"/>
    <mergeCell ref="D134:D135"/>
    <mergeCell ref="E134:F134"/>
    <mergeCell ref="G134:H134"/>
    <mergeCell ref="E135:F135"/>
    <mergeCell ref="G135:H135"/>
    <mergeCell ref="B136:C137"/>
    <mergeCell ref="D136:D137"/>
    <mergeCell ref="E136:F136"/>
    <mergeCell ref="G136:H136"/>
    <mergeCell ref="E137:F137"/>
    <mergeCell ref="G137:H137"/>
    <mergeCell ref="B138:C139"/>
    <mergeCell ref="D138:D139"/>
    <mergeCell ref="E138:F138"/>
    <mergeCell ref="G138:H138"/>
    <mergeCell ref="E139:F139"/>
    <mergeCell ref="G139:H139"/>
    <mergeCell ref="B140:C141"/>
    <mergeCell ref="D140:D141"/>
    <mergeCell ref="E140:F140"/>
    <mergeCell ref="G140:H140"/>
    <mergeCell ref="E141:F141"/>
    <mergeCell ref="G141:H141"/>
    <mergeCell ref="B142:C143"/>
    <mergeCell ref="D142:D143"/>
    <mergeCell ref="E142:F142"/>
    <mergeCell ref="G142:H142"/>
    <mergeCell ref="E143:F143"/>
    <mergeCell ref="G143:H143"/>
    <mergeCell ref="B144:C145"/>
    <mergeCell ref="D144:D145"/>
    <mergeCell ref="E144:F144"/>
    <mergeCell ref="G144:H144"/>
    <mergeCell ref="E145:F145"/>
    <mergeCell ref="G145:H145"/>
    <mergeCell ref="B146:C147"/>
    <mergeCell ref="D146:D147"/>
    <mergeCell ref="E146:F146"/>
    <mergeCell ref="G146:H146"/>
    <mergeCell ref="E147:F147"/>
    <mergeCell ref="G147:H147"/>
    <mergeCell ref="B148:C149"/>
    <mergeCell ref="D148:D149"/>
    <mergeCell ref="E148:F148"/>
    <mergeCell ref="G148:H148"/>
    <mergeCell ref="E149:F149"/>
    <mergeCell ref="G149:H149"/>
    <mergeCell ref="B150:C151"/>
    <mergeCell ref="D150:D151"/>
    <mergeCell ref="E150:F150"/>
    <mergeCell ref="G150:H150"/>
    <mergeCell ref="E151:F151"/>
    <mergeCell ref="G151:H151"/>
    <mergeCell ref="B152:C152"/>
    <mergeCell ref="E152:F152"/>
    <mergeCell ref="G152:H152"/>
    <mergeCell ref="B153:C154"/>
    <mergeCell ref="D153:D154"/>
    <mergeCell ref="E153:F153"/>
    <mergeCell ref="G153:H153"/>
    <mergeCell ref="E154:F154"/>
    <mergeCell ref="G154:H154"/>
    <mergeCell ref="B155:C156"/>
    <mergeCell ref="D155:D156"/>
    <mergeCell ref="E155:F155"/>
    <mergeCell ref="G155:H155"/>
    <mergeCell ref="E156:F156"/>
    <mergeCell ref="G156:H156"/>
    <mergeCell ref="B157:C158"/>
    <mergeCell ref="D157:D158"/>
    <mergeCell ref="E157:F157"/>
    <mergeCell ref="G157:H157"/>
    <mergeCell ref="E158:F158"/>
    <mergeCell ref="G158:H158"/>
    <mergeCell ref="B159:C160"/>
    <mergeCell ref="D159:D160"/>
    <mergeCell ref="E159:F159"/>
    <mergeCell ref="G159:H159"/>
    <mergeCell ref="E160:F160"/>
    <mergeCell ref="G160:H160"/>
    <mergeCell ref="B161:C162"/>
    <mergeCell ref="D161:D162"/>
    <mergeCell ref="E161:F161"/>
    <mergeCell ref="G161:H161"/>
    <mergeCell ref="E162:F162"/>
    <mergeCell ref="G162:H162"/>
    <mergeCell ref="B163:C164"/>
    <mergeCell ref="D163:D164"/>
    <mergeCell ref="E163:F163"/>
    <mergeCell ref="G163:H163"/>
    <mergeCell ref="E164:F164"/>
    <mergeCell ref="G164:H164"/>
    <mergeCell ref="B165:C166"/>
    <mergeCell ref="D165:D166"/>
    <mergeCell ref="E165:F165"/>
    <mergeCell ref="G165:H165"/>
    <mergeCell ref="E166:F166"/>
    <mergeCell ref="G166:H166"/>
    <mergeCell ref="B167:C168"/>
    <mergeCell ref="D167:D168"/>
    <mergeCell ref="E167:F167"/>
    <mergeCell ref="G167:H167"/>
    <mergeCell ref="E168:F168"/>
    <mergeCell ref="G168:H168"/>
    <mergeCell ref="B171:D173"/>
  </mergeCells>
  <printOptions headings="0" gridLines="0"/>
  <pageMargins left="0.25196850393700787" right="0.25196850393700787" top="0.16141732283464566" bottom="0.12204724409448819" header="0.31496062992125984" footer="0.31496062992125984"/>
  <pageSetup paperSize="9" scale="56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3">
    <tabColor rgb="FF0000D4"/>
    <outlinePr applyStyles="0" summaryBelow="1" summaryRight="1" showOutlineSymbols="1"/>
    <pageSetUpPr autoPageBreaks="1" fitToPage="1"/>
  </sheetPr>
  <sheetViews>
    <sheetView zoomScale="60" workbookViewId="0">
      <selection activeCell="I46" activeCellId="0" sqref="I46:K46"/>
    </sheetView>
  </sheetViews>
  <sheetFormatPr defaultColWidth="8.7109375" defaultRowHeight="12.75"/>
  <cols>
    <col customWidth="1" min="1" max="1" width="6.8515625"/>
    <col customWidth="1" min="2" max="2" style="2" width="34.00390625"/>
    <col customWidth="1" min="3" max="3" style="2" width="26.8515625"/>
    <col customWidth="1" min="4" max="5" style="2" width="31.28515625"/>
    <col customWidth="1" min="6" max="6" style="2" width="37.140625"/>
    <col customWidth="1" min="7" max="9" style="2" width="9.7109375"/>
  </cols>
  <sheetData>
    <row r="1" ht="34.899999999999999" customHeight="1">
      <c r="B1" s="725" t="s">
        <v>363</v>
      </c>
      <c r="C1" s="726"/>
      <c r="D1" s="726"/>
      <c r="E1" s="726"/>
      <c r="F1" s="726"/>
      <c r="G1" s="727"/>
      <c r="H1" s="727"/>
      <c r="I1" s="728"/>
    </row>
    <row r="2" ht="28.5" customHeight="1">
      <c r="B2" s="20" t="s">
        <v>364</v>
      </c>
      <c r="C2" s="729"/>
      <c r="D2" s="729"/>
      <c r="E2" s="729"/>
      <c r="F2" s="730"/>
      <c r="G2" s="731" t="s">
        <v>365</v>
      </c>
      <c r="H2" s="732"/>
      <c r="I2" s="733"/>
    </row>
    <row r="3" ht="37.5" customHeight="1">
      <c r="B3" s="734"/>
      <c r="C3" s="735"/>
      <c r="D3" s="735"/>
      <c r="E3" s="735"/>
      <c r="F3" s="736"/>
      <c r="G3" s="737"/>
      <c r="H3" s="738"/>
      <c r="I3" s="739"/>
    </row>
    <row r="4" s="740" customFormat="1" ht="30" hidden="1" customHeight="1">
      <c r="A4" s="740"/>
      <c r="B4" s="741" t="s">
        <v>366</v>
      </c>
      <c r="C4" s="742"/>
      <c r="D4" s="742"/>
      <c r="E4" s="743"/>
      <c r="F4" s="744"/>
      <c r="G4" s="745">
        <v>550</v>
      </c>
      <c r="H4" s="746"/>
      <c r="I4" s="747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</row>
    <row r="5" s="79" customFormat="1" ht="30" hidden="1" customHeight="1">
      <c r="A5" s="748"/>
      <c r="B5" s="749" t="s">
        <v>367</v>
      </c>
      <c r="C5" s="750"/>
      <c r="D5" s="750"/>
      <c r="E5" s="751"/>
      <c r="F5" s="752"/>
      <c r="G5" s="745">
        <v>630</v>
      </c>
      <c r="H5" s="746"/>
      <c r="I5" s="747"/>
      <c r="J5"/>
      <c r="K5"/>
      <c r="L5"/>
      <c r="M5"/>
      <c r="N5"/>
      <c r="O5"/>
      <c r="P5"/>
      <c r="Q5"/>
      <c r="R5"/>
      <c r="S5"/>
      <c r="V5"/>
      <c r="W5"/>
      <c r="X5"/>
      <c r="Y5"/>
      <c r="Z5"/>
    </row>
    <row r="6" s="79" customFormat="1" ht="45" customHeight="1">
      <c r="A6">
        <v>3001</v>
      </c>
      <c r="B6" s="753" t="s">
        <v>368</v>
      </c>
      <c r="C6" s="754"/>
      <c r="D6" s="754"/>
      <c r="E6" s="754"/>
      <c r="F6" s="755"/>
      <c r="G6" s="756">
        <v>550</v>
      </c>
      <c r="H6" s="757"/>
      <c r="I6" s="758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="79" customFormat="1" ht="45" customHeight="1">
      <c r="A7">
        <f t="shared" ref="A7:A11" si="5">A6+1</f>
        <v>3002</v>
      </c>
      <c r="B7" s="759" t="s">
        <v>369</v>
      </c>
      <c r="C7" s="760"/>
      <c r="D7" s="760"/>
      <c r="E7" s="760"/>
      <c r="F7" s="761"/>
      <c r="G7" s="762">
        <v>600</v>
      </c>
      <c r="H7" s="763"/>
      <c r="I7" s="764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ht="69.75" customHeight="1">
      <c r="A8">
        <f t="shared" si="5"/>
        <v>3003</v>
      </c>
      <c r="B8" s="765" t="s">
        <v>370</v>
      </c>
      <c r="C8" s="766"/>
      <c r="D8" s="767" t="s">
        <v>371</v>
      </c>
      <c r="E8" s="768" t="s">
        <v>372</v>
      </c>
      <c r="F8" s="769"/>
      <c r="G8" s="770" t="s">
        <v>373</v>
      </c>
      <c r="H8" s="771"/>
      <c r="I8" s="772"/>
    </row>
    <row r="9" ht="69.75" customHeight="1">
      <c r="A9" s="748"/>
      <c r="B9" s="765"/>
      <c r="C9" s="773"/>
      <c r="D9" s="774" t="s">
        <v>374</v>
      </c>
      <c r="E9" s="775" t="s">
        <v>375</v>
      </c>
      <c r="F9" s="776"/>
      <c r="G9" s="770" t="s">
        <v>376</v>
      </c>
      <c r="H9" s="771"/>
      <c r="I9" s="772"/>
    </row>
    <row r="10" ht="69.75" customHeight="1">
      <c r="A10">
        <f>A8+1</f>
        <v>3004</v>
      </c>
      <c r="B10" s="765"/>
      <c r="C10" s="773"/>
      <c r="D10" s="767" t="s">
        <v>377</v>
      </c>
      <c r="E10" s="775" t="s">
        <v>375</v>
      </c>
      <c r="F10" s="776"/>
      <c r="G10" s="770" t="s">
        <v>376</v>
      </c>
      <c r="H10" s="771"/>
      <c r="I10" s="772"/>
    </row>
    <row r="11" ht="69.75" customHeight="1">
      <c r="A11">
        <f t="shared" si="5"/>
        <v>3005</v>
      </c>
      <c r="B11" s="777"/>
      <c r="C11" s="773"/>
      <c r="D11" s="778" t="s">
        <v>378</v>
      </c>
      <c r="E11" s="779" t="s">
        <v>379</v>
      </c>
      <c r="F11" s="780"/>
      <c r="G11" s="781" t="s">
        <v>380</v>
      </c>
      <c r="H11" s="782"/>
      <c r="I11" s="783"/>
    </row>
    <row r="12" s="79" customFormat="1" ht="30" hidden="1" customHeight="1">
      <c r="A12">
        <f t="shared" ref="A12:A58" si="6">A11+1</f>
        <v>3006</v>
      </c>
      <c r="B12" s="784" t="s">
        <v>381</v>
      </c>
      <c r="C12" s="785"/>
      <c r="D12" s="786"/>
      <c r="E12" s="786"/>
      <c r="F12" s="787"/>
      <c r="G12" s="788">
        <v>240</v>
      </c>
      <c r="H12" s="789"/>
      <c r="I12" s="790"/>
      <c r="J12"/>
      <c r="K12"/>
      <c r="L12"/>
      <c r="M12"/>
      <c r="N12"/>
      <c r="O12"/>
      <c r="P12"/>
      <c r="Q12"/>
      <c r="R12"/>
      <c r="S12"/>
      <c r="T12"/>
      <c r="V12"/>
      <c r="W12"/>
      <c r="X12"/>
      <c r="Y12"/>
      <c r="Z12"/>
      <c r="AA12"/>
      <c r="AB12"/>
      <c r="AC12"/>
      <c r="AD12"/>
      <c r="AE12"/>
      <c r="AF12"/>
    </row>
    <row r="13" ht="30" hidden="1" customHeight="1">
      <c r="A13">
        <f t="shared" si="6"/>
        <v>3007</v>
      </c>
      <c r="B13" s="791" t="s">
        <v>382</v>
      </c>
      <c r="C13" s="792"/>
      <c r="D13" s="793" t="s">
        <v>383</v>
      </c>
      <c r="E13" s="794"/>
      <c r="F13" s="795"/>
      <c r="G13" s="796">
        <v>385</v>
      </c>
      <c r="H13" s="796"/>
      <c r="I13" s="797"/>
    </row>
    <row r="14" ht="30" hidden="1" customHeight="1">
      <c r="A14">
        <f t="shared" si="6"/>
        <v>3008</v>
      </c>
      <c r="B14" s="798"/>
      <c r="C14" s="799"/>
      <c r="D14" s="800" t="s">
        <v>384</v>
      </c>
      <c r="E14" s="801"/>
      <c r="F14" s="802"/>
      <c r="G14" s="803">
        <v>435</v>
      </c>
      <c r="H14" s="803"/>
      <c r="I14" s="804"/>
    </row>
    <row r="15" ht="34.899999999999999" customHeight="1">
      <c r="A15">
        <f t="shared" si="6"/>
        <v>3009</v>
      </c>
      <c r="B15" s="805" t="s">
        <v>385</v>
      </c>
      <c r="C15" s="806"/>
      <c r="D15" s="806"/>
      <c r="E15" s="806"/>
      <c r="F15" s="806"/>
      <c r="G15" s="807"/>
      <c r="H15" s="807"/>
      <c r="I15" s="808"/>
    </row>
    <row r="16" s="740" customFormat="1" ht="45" customHeight="1">
      <c r="A16" s="748">
        <f t="shared" si="6"/>
        <v>3010</v>
      </c>
      <c r="B16" s="809"/>
      <c r="C16" s="810" t="s">
        <v>386</v>
      </c>
      <c r="D16" s="811"/>
      <c r="E16" s="812"/>
      <c r="F16" s="813"/>
      <c r="G16" s="814" t="s">
        <v>387</v>
      </c>
      <c r="H16" s="815"/>
      <c r="I16" s="816"/>
      <c r="J16" s="740"/>
      <c r="K16" s="740"/>
      <c r="L16" s="740"/>
      <c r="M16" s="740"/>
      <c r="N16" s="740"/>
      <c r="O16" s="740"/>
      <c r="P16" s="740"/>
      <c r="Q16" s="740"/>
      <c r="R16" s="740"/>
      <c r="S16" s="740"/>
      <c r="T16" s="740"/>
      <c r="U16" s="740"/>
      <c r="V16" s="740"/>
      <c r="W16" s="740"/>
      <c r="X16" s="740"/>
      <c r="Y16" s="740"/>
      <c r="Z16" s="740"/>
      <c r="AA16" s="740"/>
      <c r="AB16" s="740"/>
    </row>
    <row r="17" s="740" customFormat="1" ht="45" customHeight="1">
      <c r="A17" s="748">
        <f t="shared" si="6"/>
        <v>3011</v>
      </c>
      <c r="B17" s="817"/>
      <c r="C17" s="818" t="s">
        <v>388</v>
      </c>
      <c r="D17" s="819"/>
      <c r="E17" s="820"/>
      <c r="F17" s="821"/>
      <c r="G17" s="822" t="s">
        <v>387</v>
      </c>
      <c r="H17" s="823"/>
      <c r="I17" s="824"/>
      <c r="J17" s="740"/>
      <c r="K17" s="740"/>
      <c r="L17" s="740"/>
      <c r="M17" s="740"/>
      <c r="N17" s="740"/>
      <c r="O17" s="740"/>
      <c r="P17" s="740"/>
      <c r="Q17" s="740"/>
      <c r="R17" s="740"/>
      <c r="S17" s="740"/>
      <c r="T17" s="740"/>
      <c r="U17" s="740"/>
      <c r="V17" s="740"/>
      <c r="W17" s="740"/>
      <c r="X17" s="740"/>
      <c r="Y17" s="740"/>
      <c r="Z17" s="740"/>
      <c r="AA17" s="740"/>
      <c r="AB17" s="740"/>
    </row>
    <row r="18" s="740" customFormat="1" ht="45" customHeight="1">
      <c r="A18" s="748">
        <f t="shared" si="6"/>
        <v>3012</v>
      </c>
      <c r="B18" s="825"/>
      <c r="C18" s="826" t="s">
        <v>389</v>
      </c>
      <c r="D18" s="827"/>
      <c r="E18" s="828"/>
      <c r="F18" s="829"/>
      <c r="G18" s="830" t="s">
        <v>387</v>
      </c>
      <c r="H18" s="831"/>
      <c r="I18" s="832"/>
      <c r="J18" s="740"/>
      <c r="K18" s="740"/>
      <c r="L18" s="740"/>
      <c r="M18" s="740"/>
      <c r="N18" s="740"/>
      <c r="O18" s="740"/>
      <c r="P18" s="740"/>
      <c r="Q18" s="740"/>
      <c r="R18" s="740"/>
      <c r="S18" s="740"/>
      <c r="T18" s="740"/>
      <c r="U18" s="740"/>
      <c r="V18" s="740"/>
      <c r="W18" s="740"/>
      <c r="X18" s="740"/>
      <c r="Y18" s="740"/>
      <c r="Z18" s="740"/>
      <c r="AA18" s="740"/>
      <c r="AB18" s="740"/>
    </row>
    <row r="19" s="740" customFormat="1" ht="26.100000000000001" customHeight="1">
      <c r="A19">
        <f t="shared" si="6"/>
        <v>3013</v>
      </c>
      <c r="B19" s="833"/>
      <c r="C19" s="834" t="s">
        <v>390</v>
      </c>
      <c r="D19" s="835"/>
      <c r="E19" s="836"/>
      <c r="F19" s="837"/>
      <c r="G19" s="838">
        <v>1440</v>
      </c>
      <c r="H19" s="839"/>
      <c r="I19" s="840"/>
      <c r="J19" s="740"/>
      <c r="K19" s="740"/>
      <c r="L19" s="740"/>
      <c r="M19" s="740"/>
      <c r="N19" s="740"/>
      <c r="O19" s="740"/>
      <c r="P19" s="740"/>
      <c r="Q19" s="740"/>
      <c r="R19" s="740"/>
      <c r="S19" s="740"/>
      <c r="T19" s="740"/>
      <c r="U19" s="740"/>
      <c r="V19" s="740"/>
      <c r="W19" s="740"/>
      <c r="X19" s="740"/>
      <c r="Y19" s="740"/>
      <c r="Z19" s="740"/>
      <c r="AA19" s="740"/>
      <c r="AB19" s="740"/>
    </row>
    <row r="20" s="740" customFormat="1" ht="26.100000000000001" customHeight="1">
      <c r="A20">
        <f t="shared" si="6"/>
        <v>3014</v>
      </c>
      <c r="B20" s="841"/>
      <c r="C20" s="842" t="s">
        <v>391</v>
      </c>
      <c r="D20" s="843"/>
      <c r="E20" s="844"/>
      <c r="F20" s="845"/>
      <c r="G20" s="846">
        <v>2160</v>
      </c>
      <c r="H20" s="847"/>
      <c r="I20" s="848"/>
      <c r="J20" s="740"/>
      <c r="K20" s="740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0"/>
      <c r="AA20" s="740"/>
      <c r="AB20" s="740"/>
    </row>
    <row r="21" s="740" customFormat="1" ht="26.100000000000001" customHeight="1">
      <c r="A21">
        <f t="shared" si="6"/>
        <v>3015</v>
      </c>
      <c r="B21" s="841"/>
      <c r="C21" s="842" t="s">
        <v>392</v>
      </c>
      <c r="D21" s="843"/>
      <c r="E21" s="844"/>
      <c r="F21" s="845"/>
      <c r="G21" s="846">
        <v>1620</v>
      </c>
      <c r="H21" s="847"/>
      <c r="I21" s="848"/>
      <c r="J21" s="740"/>
      <c r="K21" s="740"/>
      <c r="L21" s="740"/>
      <c r="M21" s="740"/>
      <c r="N21" s="740"/>
      <c r="O21" s="740"/>
      <c r="P21" s="740"/>
      <c r="Q21" s="740"/>
      <c r="R21" s="740"/>
      <c r="S21" s="740"/>
      <c r="T21" s="740"/>
      <c r="U21" s="740"/>
      <c r="V21" s="740"/>
      <c r="W21" s="740"/>
      <c r="X21" s="740"/>
      <c r="Y21" s="740"/>
      <c r="Z21" s="740"/>
      <c r="AA21" s="740"/>
      <c r="AB21" s="740"/>
    </row>
    <row r="22" s="740" customFormat="1" ht="26.100000000000001" customHeight="1">
      <c r="A22">
        <f t="shared" si="6"/>
        <v>3016</v>
      </c>
      <c r="B22" s="849"/>
      <c r="C22" s="850" t="s">
        <v>393</v>
      </c>
      <c r="D22" s="851"/>
      <c r="E22" s="852"/>
      <c r="F22" s="853"/>
      <c r="G22" s="854">
        <v>1740</v>
      </c>
      <c r="H22" s="855"/>
      <c r="I22" s="856"/>
      <c r="J22" s="740"/>
      <c r="K22" s="740"/>
      <c r="L22" s="740"/>
      <c r="M22" s="740"/>
      <c r="N22" s="740"/>
      <c r="O22" s="740"/>
      <c r="P22" s="740"/>
      <c r="Q22" s="740"/>
      <c r="R22" s="740"/>
      <c r="S22" s="740"/>
      <c r="T22" s="740"/>
      <c r="U22" s="740"/>
      <c r="V22" s="740"/>
      <c r="W22" s="740"/>
      <c r="X22" s="740"/>
      <c r="Y22" s="740"/>
      <c r="Z22" s="740"/>
      <c r="AA22" s="740"/>
      <c r="AB22" s="740"/>
    </row>
    <row r="23" s="740" customFormat="1" ht="26.100000000000001" customHeight="1">
      <c r="A23">
        <f t="shared" si="6"/>
        <v>3017</v>
      </c>
      <c r="B23" s="857"/>
      <c r="C23" s="858"/>
      <c r="D23" s="859" t="s">
        <v>394</v>
      </c>
      <c r="E23" s="860"/>
      <c r="F23" s="861"/>
      <c r="G23" s="862">
        <v>78</v>
      </c>
      <c r="H23" s="863"/>
      <c r="I23" s="864"/>
      <c r="J23" s="740"/>
      <c r="K23" s="740"/>
      <c r="L23" s="740"/>
      <c r="M23" s="740"/>
      <c r="N23" s="740"/>
      <c r="O23" s="740"/>
      <c r="P23" s="740"/>
      <c r="Q23" s="740"/>
      <c r="R23" s="740"/>
      <c r="S23" s="740"/>
      <c r="T23" s="740"/>
      <c r="U23" s="740"/>
      <c r="V23" s="740"/>
      <c r="W23" s="740"/>
      <c r="X23" s="740"/>
      <c r="Y23" s="740"/>
      <c r="Z23" s="740"/>
      <c r="AA23" s="740"/>
      <c r="AB23" s="740"/>
    </row>
    <row r="24" s="740" customFormat="1" ht="26.100000000000001" customHeight="1">
      <c r="A24">
        <f t="shared" si="6"/>
        <v>3018</v>
      </c>
      <c r="B24" s="865"/>
      <c r="C24" s="866"/>
      <c r="D24" s="867" t="s">
        <v>395</v>
      </c>
      <c r="E24" s="868"/>
      <c r="F24" s="869"/>
      <c r="G24" s="870">
        <v>72</v>
      </c>
      <c r="H24" s="871"/>
      <c r="I24" s="872"/>
      <c r="J24" s="740"/>
      <c r="K24" s="740"/>
      <c r="L24" s="740"/>
      <c r="M24" s="740"/>
      <c r="N24" s="740"/>
      <c r="O24" s="740"/>
      <c r="P24" s="740"/>
      <c r="Q24" s="740"/>
      <c r="R24" s="740"/>
      <c r="S24" s="740"/>
      <c r="T24" s="740"/>
      <c r="U24" s="740"/>
      <c r="V24" s="740"/>
      <c r="W24" s="740"/>
      <c r="X24" s="740"/>
      <c r="Y24" s="740"/>
      <c r="Z24" s="740"/>
      <c r="AA24" s="740"/>
      <c r="AB24" s="740"/>
    </row>
    <row r="25" s="740" customFormat="1" ht="26.100000000000001" customHeight="1">
      <c r="A25">
        <f t="shared" si="6"/>
        <v>3019</v>
      </c>
      <c r="B25" s="865"/>
      <c r="C25" s="866"/>
      <c r="D25" s="867" t="s">
        <v>396</v>
      </c>
      <c r="E25" s="868"/>
      <c r="F25" s="869"/>
      <c r="G25" s="870">
        <v>96</v>
      </c>
      <c r="H25" s="871"/>
      <c r="I25" s="872"/>
      <c r="J25" s="740"/>
      <c r="K25" s="740"/>
      <c r="L25" s="740"/>
      <c r="M25" s="740"/>
      <c r="N25" s="740"/>
      <c r="O25" s="740"/>
      <c r="P25" s="740"/>
      <c r="Q25" s="740"/>
      <c r="R25" s="740"/>
      <c r="S25" s="740"/>
      <c r="T25" s="740"/>
      <c r="U25" s="740"/>
      <c r="V25" s="740"/>
      <c r="W25" s="740"/>
      <c r="X25" s="740"/>
      <c r="Y25" s="740"/>
      <c r="Z25" s="740"/>
      <c r="AA25" s="740"/>
      <c r="AB25" s="740"/>
    </row>
    <row r="26" s="740" customFormat="1" ht="26.100000000000001" customHeight="1">
      <c r="A26">
        <f t="shared" si="6"/>
        <v>3020</v>
      </c>
      <c r="B26" s="865"/>
      <c r="C26" s="866"/>
      <c r="D26" s="867" t="s">
        <v>397</v>
      </c>
      <c r="E26" s="868"/>
      <c r="F26" s="869"/>
      <c r="G26" s="870">
        <v>120</v>
      </c>
      <c r="H26" s="871"/>
      <c r="I26" s="872"/>
      <c r="J26" s="740"/>
      <c r="K26" s="740"/>
      <c r="L26" s="740"/>
      <c r="M26" s="740"/>
      <c r="N26" s="740"/>
      <c r="O26" s="740"/>
      <c r="P26" s="740"/>
      <c r="Q26" s="740"/>
      <c r="R26" s="740"/>
      <c r="S26" s="740"/>
      <c r="T26" s="740"/>
      <c r="U26" s="740"/>
      <c r="V26" s="740"/>
      <c r="W26" s="740"/>
      <c r="X26" s="740"/>
      <c r="Y26" s="740"/>
      <c r="Z26" s="740"/>
      <c r="AA26" s="740"/>
      <c r="AB26" s="740"/>
    </row>
    <row r="27" s="740" customFormat="1" ht="26.100000000000001" customHeight="1">
      <c r="A27">
        <f t="shared" si="6"/>
        <v>3021</v>
      </c>
      <c r="B27" s="865"/>
      <c r="C27" s="866"/>
      <c r="D27" s="873" t="s">
        <v>398</v>
      </c>
      <c r="E27" s="874"/>
      <c r="F27" s="875"/>
      <c r="G27" s="876">
        <v>180</v>
      </c>
      <c r="H27" s="877"/>
      <c r="I27" s="878"/>
      <c r="J27" s="740"/>
      <c r="K27" s="740"/>
      <c r="L27" s="740"/>
      <c r="M27" s="740"/>
      <c r="N27" s="740"/>
      <c r="O27" s="740"/>
      <c r="P27" s="740"/>
      <c r="Q27" s="740"/>
      <c r="R27" s="740"/>
      <c r="S27" s="740"/>
      <c r="T27" s="740"/>
      <c r="U27" s="740"/>
      <c r="V27" s="740"/>
      <c r="W27" s="740"/>
      <c r="X27" s="740"/>
      <c r="Y27" s="740"/>
      <c r="Z27" s="740"/>
      <c r="AA27" s="740"/>
      <c r="AB27" s="740"/>
    </row>
    <row r="28" s="740" customFormat="1" ht="26.100000000000001" customHeight="1">
      <c r="A28">
        <f t="shared" si="6"/>
        <v>3022</v>
      </c>
      <c r="B28" s="865"/>
      <c r="C28" s="866"/>
      <c r="D28" s="859" t="s">
        <v>399</v>
      </c>
      <c r="E28" s="860"/>
      <c r="F28" s="861"/>
      <c r="G28" s="862">
        <v>198</v>
      </c>
      <c r="H28" s="863"/>
      <c r="I28" s="864"/>
      <c r="J28" s="740"/>
      <c r="K28" s="740"/>
      <c r="L28" s="740"/>
      <c r="M28" s="740"/>
      <c r="N28" s="740"/>
      <c r="O28" s="740"/>
      <c r="P28" s="740"/>
      <c r="Q28" s="740"/>
      <c r="R28" s="740"/>
      <c r="S28" s="740"/>
      <c r="T28" s="740"/>
      <c r="U28" s="740"/>
      <c r="V28" s="740"/>
      <c r="W28" s="740"/>
      <c r="X28" s="740"/>
      <c r="Y28" s="740"/>
      <c r="Z28" s="740"/>
      <c r="AA28" s="740"/>
      <c r="AB28" s="740"/>
    </row>
    <row r="29" s="740" customFormat="1" ht="26.100000000000001" customHeight="1">
      <c r="A29">
        <f t="shared" si="6"/>
        <v>3023</v>
      </c>
      <c r="B29" s="865"/>
      <c r="C29" s="866"/>
      <c r="D29" s="873" t="s">
        <v>400</v>
      </c>
      <c r="E29" s="874"/>
      <c r="F29" s="875"/>
      <c r="G29" s="876">
        <v>240</v>
      </c>
      <c r="H29" s="877"/>
      <c r="I29" s="878"/>
      <c r="J29" s="740"/>
      <c r="K29" s="740"/>
      <c r="L29" s="740"/>
      <c r="M29" s="740"/>
      <c r="N29" s="740"/>
      <c r="O29" s="740"/>
      <c r="P29" s="740"/>
      <c r="Q29" s="740"/>
      <c r="R29" s="740"/>
      <c r="S29" s="740"/>
      <c r="T29" s="740"/>
      <c r="U29" s="740"/>
      <c r="V29" s="740"/>
      <c r="W29" s="740"/>
      <c r="X29" s="740"/>
      <c r="Y29" s="740"/>
      <c r="Z29" s="740"/>
      <c r="AA29" s="740"/>
      <c r="AB29" s="740"/>
    </row>
    <row r="30" s="740" customFormat="1" ht="26.100000000000001" customHeight="1">
      <c r="A30">
        <f t="shared" si="6"/>
        <v>3024</v>
      </c>
      <c r="B30" s="865"/>
      <c r="C30" s="866"/>
      <c r="D30" s="859" t="s">
        <v>401</v>
      </c>
      <c r="E30" s="860"/>
      <c r="F30" s="861"/>
      <c r="G30" s="862">
        <v>108</v>
      </c>
      <c r="H30" s="863"/>
      <c r="I30" s="864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0"/>
      <c r="AA30" s="740"/>
      <c r="AB30" s="740"/>
    </row>
    <row r="31" s="740" customFormat="1" ht="26.100000000000001" customHeight="1">
      <c r="A31">
        <f t="shared" si="6"/>
        <v>3025</v>
      </c>
      <c r="B31" s="865"/>
      <c r="C31" s="866"/>
      <c r="D31" s="873" t="s">
        <v>402</v>
      </c>
      <c r="E31" s="874"/>
      <c r="F31" s="875"/>
      <c r="G31" s="876">
        <v>180</v>
      </c>
      <c r="H31" s="877"/>
      <c r="I31" s="878"/>
      <c r="J31" s="740"/>
      <c r="K31" s="740"/>
      <c r="L31" s="740"/>
      <c r="M31" s="740"/>
      <c r="N31" s="740"/>
      <c r="O31" s="740"/>
      <c r="P31" s="740"/>
      <c r="Q31" s="740"/>
      <c r="R31" s="740"/>
      <c r="S31" s="740"/>
      <c r="T31" s="740"/>
      <c r="U31" s="740"/>
      <c r="V31" s="740"/>
      <c r="W31" s="740"/>
      <c r="X31" s="740"/>
      <c r="Y31" s="740"/>
      <c r="Z31" s="740"/>
      <c r="AA31" s="740"/>
      <c r="AB31" s="740"/>
    </row>
    <row r="32" s="740" customFormat="1" ht="26.100000000000001" customHeight="1">
      <c r="A32">
        <f t="shared" si="6"/>
        <v>3026</v>
      </c>
      <c r="B32" s="865"/>
      <c r="C32" s="879" t="s">
        <v>403</v>
      </c>
      <c r="D32" s="880"/>
      <c r="E32" s="880"/>
      <c r="F32" s="881"/>
      <c r="G32" s="882">
        <v>30</v>
      </c>
      <c r="H32" s="883"/>
      <c r="I32" s="884"/>
      <c r="J32" s="740"/>
      <c r="K32" s="740"/>
      <c r="L32" s="740"/>
      <c r="M32" s="740"/>
      <c r="N32" s="740"/>
      <c r="O32" s="740"/>
      <c r="P32" s="740"/>
      <c r="Q32" s="740"/>
      <c r="R32" s="740"/>
      <c r="S32" s="740"/>
      <c r="T32" s="740"/>
      <c r="U32" s="740"/>
      <c r="V32" s="740"/>
      <c r="W32" s="740"/>
      <c r="X32" s="740"/>
      <c r="Y32" s="740"/>
      <c r="Z32" s="740"/>
      <c r="AA32" s="740"/>
      <c r="AB32" s="740"/>
    </row>
    <row r="33" s="740" customFormat="1" ht="26.100000000000001" customHeight="1">
      <c r="A33" s="748"/>
      <c r="B33" s="857"/>
      <c r="C33" s="885" t="s">
        <v>404</v>
      </c>
      <c r="D33" s="886"/>
      <c r="E33" s="886"/>
      <c r="F33" s="887"/>
      <c r="G33" s="888">
        <v>4</v>
      </c>
      <c r="H33" s="889"/>
      <c r="I33" s="890"/>
      <c r="J33" s="740"/>
      <c r="K33" s="740"/>
      <c r="L33" s="740"/>
      <c r="M33" s="740"/>
      <c r="N33" s="740"/>
      <c r="O33" s="740"/>
      <c r="P33" s="740"/>
      <c r="Q33" s="740"/>
      <c r="R33" s="740"/>
      <c r="S33" s="740"/>
      <c r="T33" s="740"/>
      <c r="U33" s="740"/>
      <c r="V33" s="740"/>
      <c r="W33" s="740"/>
      <c r="X33" s="740"/>
      <c r="Y33" s="740"/>
      <c r="Z33" s="740"/>
      <c r="AA33" s="740"/>
      <c r="AB33" s="740"/>
    </row>
    <row r="34" s="740" customFormat="1" ht="26.100000000000001" customHeight="1">
      <c r="A34" s="748"/>
      <c r="B34" s="865"/>
      <c r="C34" s="891" t="s">
        <v>405</v>
      </c>
      <c r="D34" s="892"/>
      <c r="E34" s="892"/>
      <c r="F34" s="893"/>
      <c r="G34" s="894">
        <v>4.5</v>
      </c>
      <c r="H34" s="895"/>
      <c r="I34" s="896"/>
      <c r="J34" s="740"/>
      <c r="K34" s="740"/>
      <c r="L34" s="740"/>
      <c r="M34" s="740"/>
      <c r="N34" s="740"/>
      <c r="O34" s="740"/>
      <c r="P34" s="740"/>
      <c r="Q34" s="740"/>
      <c r="R34" s="740"/>
      <c r="S34" s="740"/>
      <c r="T34" s="740"/>
      <c r="U34" s="740"/>
      <c r="V34" s="740"/>
      <c r="W34" s="740"/>
      <c r="X34" s="740"/>
      <c r="Y34" s="740"/>
      <c r="Z34" s="740"/>
      <c r="AA34" s="740"/>
      <c r="AB34" s="740"/>
    </row>
    <row r="35" s="740" customFormat="1" ht="26.100000000000001" customHeight="1">
      <c r="A35" s="748"/>
      <c r="B35" s="865"/>
      <c r="C35" s="891" t="s">
        <v>406</v>
      </c>
      <c r="D35" s="892"/>
      <c r="E35" s="892"/>
      <c r="F35" s="893"/>
      <c r="G35" s="894">
        <v>5</v>
      </c>
      <c r="H35" s="895"/>
      <c r="I35" s="896"/>
      <c r="J35" s="740"/>
      <c r="K35" s="740"/>
      <c r="L35" s="740"/>
      <c r="M35" s="740"/>
      <c r="N35" s="740"/>
      <c r="O35" s="740"/>
      <c r="P35" s="740"/>
      <c r="Q35" s="740"/>
      <c r="R35" s="740"/>
      <c r="S35" s="740"/>
      <c r="T35" s="740"/>
      <c r="U35" s="740"/>
      <c r="V35" s="740"/>
      <c r="W35" s="740"/>
      <c r="X35" s="740"/>
      <c r="Y35" s="740"/>
      <c r="Z35" s="740"/>
      <c r="AA35" s="740"/>
      <c r="AB35" s="740"/>
    </row>
    <row r="36" s="740" customFormat="1" ht="35.100000000000001" customHeight="1">
      <c r="A36">
        <f>A32+1</f>
        <v>3027</v>
      </c>
      <c r="B36" s="833"/>
      <c r="C36" s="897" t="s">
        <v>407</v>
      </c>
      <c r="D36" s="834"/>
      <c r="E36" s="836"/>
      <c r="F36" s="837"/>
      <c r="G36" s="862">
        <v>60</v>
      </c>
      <c r="H36" s="863"/>
      <c r="I36" s="864"/>
      <c r="J36" s="740"/>
      <c r="K36" s="740"/>
      <c r="L36" s="740"/>
      <c r="M36" s="740"/>
      <c r="N36" s="740"/>
      <c r="O36" s="740"/>
      <c r="P36" s="740"/>
      <c r="Q36" s="740"/>
      <c r="R36" s="740"/>
      <c r="S36" s="740"/>
      <c r="T36" s="740"/>
      <c r="U36" s="740"/>
      <c r="V36" s="740"/>
      <c r="W36" s="740"/>
      <c r="X36" s="740"/>
      <c r="Y36" s="740"/>
      <c r="Z36" s="740"/>
      <c r="AA36" s="740"/>
      <c r="AB36" s="740"/>
    </row>
    <row r="37" s="740" customFormat="1" ht="35.100000000000001" customHeight="1">
      <c r="A37">
        <f t="shared" si="6"/>
        <v>3028</v>
      </c>
      <c r="B37" s="849"/>
      <c r="C37" s="898" t="s">
        <v>408</v>
      </c>
      <c r="D37" s="850"/>
      <c r="E37" s="852"/>
      <c r="F37" s="853"/>
      <c r="G37" s="876">
        <v>50</v>
      </c>
      <c r="H37" s="877"/>
      <c r="I37" s="878"/>
      <c r="J37" s="740"/>
      <c r="K37" s="740"/>
      <c r="L37" s="740"/>
      <c r="M37" s="740"/>
      <c r="N37" s="740"/>
      <c r="O37" s="740"/>
      <c r="P37" s="740"/>
      <c r="Q37" s="740"/>
      <c r="R37" s="740"/>
      <c r="S37" s="740"/>
      <c r="T37" s="740"/>
      <c r="U37" s="740"/>
      <c r="V37" s="740"/>
      <c r="W37" s="740"/>
      <c r="X37" s="740"/>
      <c r="Y37" s="740"/>
      <c r="Z37" s="740"/>
      <c r="AA37" s="740"/>
      <c r="AB37" s="740"/>
    </row>
    <row r="38" s="899" customFormat="1" ht="40.149999999999999" customHeight="1">
      <c r="A38">
        <f t="shared" si="6"/>
        <v>3029</v>
      </c>
      <c r="B38" s="805" t="s">
        <v>409</v>
      </c>
      <c r="C38" s="806"/>
      <c r="D38" s="806"/>
      <c r="E38" s="806"/>
      <c r="F38" s="806"/>
      <c r="G38" s="900"/>
      <c r="H38" s="900"/>
      <c r="I38" s="901"/>
      <c r="J38" s="899"/>
      <c r="K38" s="899"/>
      <c r="L38" s="899"/>
      <c r="M38" s="899"/>
      <c r="N38" s="899"/>
      <c r="O38" s="899"/>
      <c r="P38" s="899"/>
      <c r="Q38" s="899"/>
      <c r="R38" s="899"/>
      <c r="S38" s="899"/>
      <c r="T38" s="899"/>
      <c r="U38" s="899"/>
      <c r="V38" s="899"/>
      <c r="W38" s="899"/>
      <c r="X38" s="899"/>
      <c r="Y38" s="899"/>
      <c r="Z38" s="899"/>
      <c r="AA38" s="899"/>
      <c r="AB38" s="899"/>
    </row>
    <row r="39" ht="31.5" customHeight="1">
      <c r="A39">
        <f t="shared" si="6"/>
        <v>3030</v>
      </c>
      <c r="B39" s="20" t="s">
        <v>364</v>
      </c>
      <c r="C39" s="729"/>
      <c r="D39" s="729"/>
      <c r="E39" s="729"/>
      <c r="F39" s="730"/>
      <c r="G39" s="731" t="s">
        <v>10</v>
      </c>
      <c r="H39" s="732"/>
      <c r="I39" s="733"/>
    </row>
    <row r="40" ht="42" customHeight="1">
      <c r="A40">
        <f t="shared" si="6"/>
        <v>3031</v>
      </c>
      <c r="B40" s="734"/>
      <c r="C40" s="735"/>
      <c r="D40" s="735"/>
      <c r="E40" s="735"/>
      <c r="F40" s="736"/>
      <c r="G40" s="902"/>
      <c r="H40" s="738"/>
      <c r="I40" s="903"/>
    </row>
    <row r="41" ht="54.950000000000003" customHeight="1">
      <c r="A41" s="748">
        <f t="shared" si="6"/>
        <v>3032</v>
      </c>
      <c r="B41" s="904"/>
      <c r="C41" s="905" t="s">
        <v>410</v>
      </c>
      <c r="D41" s="906"/>
      <c r="E41" s="906"/>
      <c r="F41" s="907"/>
      <c r="G41" s="908">
        <v>11500</v>
      </c>
      <c r="H41" s="909"/>
      <c r="I41" s="910"/>
    </row>
    <row r="42" ht="54.950000000000003" customHeight="1">
      <c r="A42" s="748">
        <f t="shared" si="6"/>
        <v>3033</v>
      </c>
      <c r="B42" s="911"/>
      <c r="C42" s="912" t="s">
        <v>411</v>
      </c>
      <c r="D42" s="913"/>
      <c r="E42" s="913"/>
      <c r="F42" s="914"/>
      <c r="G42" s="915">
        <v>5000</v>
      </c>
      <c r="H42" s="916"/>
      <c r="I42" s="917"/>
    </row>
    <row r="43" ht="54.950000000000003" customHeight="1">
      <c r="A43" s="748">
        <f t="shared" si="6"/>
        <v>3034</v>
      </c>
      <c r="B43" s="918"/>
      <c r="C43" s="919" t="s">
        <v>412</v>
      </c>
      <c r="D43" s="920"/>
      <c r="E43" s="920"/>
      <c r="F43" s="921"/>
      <c r="G43" s="922">
        <v>7400</v>
      </c>
      <c r="H43" s="923"/>
      <c r="I43" s="924"/>
    </row>
    <row r="44" ht="54.950000000000003" customHeight="1">
      <c r="A44" s="748">
        <f t="shared" si="6"/>
        <v>3035</v>
      </c>
      <c r="B44" s="925"/>
      <c r="C44" s="926" t="s">
        <v>413</v>
      </c>
      <c r="D44" s="927"/>
      <c r="E44" s="927"/>
      <c r="F44" s="928"/>
      <c r="G44" s="908">
        <v>10800</v>
      </c>
      <c r="H44" s="909"/>
      <c r="I44" s="910"/>
    </row>
    <row r="45" ht="54.950000000000003" customHeight="1">
      <c r="A45" s="748">
        <f t="shared" si="6"/>
        <v>3036</v>
      </c>
      <c r="B45" s="929"/>
      <c r="C45" s="930" t="s">
        <v>414</v>
      </c>
      <c r="D45" s="931"/>
      <c r="E45" s="931"/>
      <c r="F45" s="932"/>
      <c r="G45" s="915">
        <v>4500</v>
      </c>
      <c r="H45" s="916"/>
      <c r="I45" s="917"/>
    </row>
    <row r="46" ht="54.950000000000003" customHeight="1">
      <c r="A46" s="748">
        <f t="shared" si="6"/>
        <v>3037</v>
      </c>
      <c r="B46" s="933"/>
      <c r="C46" s="934" t="s">
        <v>415</v>
      </c>
      <c r="D46" s="935"/>
      <c r="E46" s="935"/>
      <c r="F46" s="936"/>
      <c r="G46" s="937">
        <v>6750</v>
      </c>
      <c r="H46" s="938"/>
      <c r="I46" s="939"/>
    </row>
    <row r="47" ht="54.950000000000003" customHeight="1">
      <c r="A47" s="748">
        <f t="shared" si="6"/>
        <v>3038</v>
      </c>
      <c r="B47" s="940"/>
      <c r="C47" s="905" t="s">
        <v>416</v>
      </c>
      <c r="D47" s="941"/>
      <c r="E47" s="941"/>
      <c r="F47" s="942"/>
      <c r="G47" s="908">
        <v>13650</v>
      </c>
      <c r="H47" s="909"/>
      <c r="I47" s="910"/>
    </row>
    <row r="48" s="79" customFormat="1" ht="54.950000000000003" customHeight="1">
      <c r="A48" s="748">
        <f t="shared" si="6"/>
        <v>3039</v>
      </c>
      <c r="B48" s="943"/>
      <c r="C48" s="912" t="s">
        <v>417</v>
      </c>
      <c r="D48" s="913"/>
      <c r="E48" s="913"/>
      <c r="F48" s="914"/>
      <c r="G48" s="915">
        <v>6100</v>
      </c>
      <c r="H48" s="916"/>
      <c r="I48" s="917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ht="54.950000000000003" customHeight="1">
      <c r="A49" s="748">
        <f t="shared" si="6"/>
        <v>3040</v>
      </c>
      <c r="B49" s="943"/>
      <c r="C49" s="944" t="s">
        <v>418</v>
      </c>
      <c r="D49" s="920"/>
      <c r="E49" s="920"/>
      <c r="F49" s="921"/>
      <c r="G49" s="922">
        <v>7800</v>
      </c>
      <c r="H49" s="923"/>
      <c r="I49" s="924"/>
    </row>
    <row r="50" ht="54.950000000000003" customHeight="1">
      <c r="A50">
        <f t="shared" si="6"/>
        <v>3041</v>
      </c>
      <c r="B50" s="943"/>
      <c r="C50" s="945" t="s">
        <v>419</v>
      </c>
      <c r="D50" s="927"/>
      <c r="E50" s="927"/>
      <c r="F50" s="928"/>
      <c r="G50" s="946">
        <v>0.080000000000000002</v>
      </c>
      <c r="H50" s="947"/>
      <c r="I50" s="948"/>
    </row>
    <row r="51" ht="54.950000000000003" customHeight="1">
      <c r="A51">
        <f t="shared" si="6"/>
        <v>3042</v>
      </c>
      <c r="B51" s="943"/>
      <c r="C51" s="949" t="s">
        <v>420</v>
      </c>
      <c r="D51" s="931"/>
      <c r="E51" s="931"/>
      <c r="F51" s="932"/>
      <c r="G51" s="950">
        <v>0.29999999999999999</v>
      </c>
      <c r="H51" s="951"/>
      <c r="I51" s="952"/>
    </row>
    <row r="52" ht="54.950000000000003" customHeight="1">
      <c r="A52">
        <f t="shared" si="6"/>
        <v>3043</v>
      </c>
      <c r="B52" s="943"/>
      <c r="C52" s="949" t="s">
        <v>421</v>
      </c>
      <c r="D52" s="931"/>
      <c r="E52" s="931"/>
      <c r="F52" s="932"/>
      <c r="G52" s="953">
        <v>850</v>
      </c>
      <c r="H52" s="954"/>
      <c r="I52" s="955"/>
    </row>
    <row r="53" ht="54.950000000000003" customHeight="1">
      <c r="A53">
        <f t="shared" si="6"/>
        <v>3044</v>
      </c>
      <c r="B53" s="956"/>
      <c r="C53" s="957" t="s">
        <v>422</v>
      </c>
      <c r="D53" s="931"/>
      <c r="E53" s="931"/>
      <c r="F53" s="932"/>
      <c r="G53" s="958">
        <v>5000</v>
      </c>
      <c r="H53" s="959"/>
      <c r="I53" s="960"/>
    </row>
    <row r="54" ht="95.099999999999994" hidden="1" customHeight="1">
      <c r="A54">
        <f t="shared" si="6"/>
        <v>3045</v>
      </c>
      <c r="B54" s="961"/>
      <c r="C54" s="962" t="s">
        <v>423</v>
      </c>
      <c r="D54" s="963"/>
      <c r="E54" s="964"/>
      <c r="F54" s="965"/>
      <c r="G54" s="966"/>
      <c r="H54" s="967"/>
      <c r="I54" s="968"/>
    </row>
    <row r="55" ht="95.099999999999994" hidden="1" customHeight="1">
      <c r="A55">
        <f t="shared" si="6"/>
        <v>3046</v>
      </c>
      <c r="B55" s="969"/>
      <c r="C55" s="970" t="s">
        <v>424</v>
      </c>
      <c r="D55" s="971"/>
      <c r="E55" s="972"/>
      <c r="F55" s="973"/>
      <c r="G55" s="974"/>
      <c r="H55" s="975"/>
      <c r="I55" s="976"/>
    </row>
    <row r="56" ht="54.950000000000003" customHeight="1">
      <c r="A56" s="748">
        <f t="shared" si="6"/>
        <v>3047</v>
      </c>
      <c r="B56" s="977"/>
      <c r="C56" s="978"/>
      <c r="D56" s="979" t="s">
        <v>425</v>
      </c>
      <c r="E56" s="980"/>
      <c r="F56" s="981"/>
      <c r="G56" s="982">
        <v>35000</v>
      </c>
      <c r="H56" s="983"/>
      <c r="I56" s="984"/>
    </row>
    <row r="57" ht="206.25" customHeight="1">
      <c r="A57" s="748">
        <f t="shared" si="6"/>
        <v>3048</v>
      </c>
      <c r="B57" s="985"/>
      <c r="C57" s="986"/>
      <c r="D57" s="987" t="s">
        <v>426</v>
      </c>
      <c r="E57" s="988"/>
      <c r="F57" s="989"/>
      <c r="G57" s="990">
        <v>13500</v>
      </c>
      <c r="H57" s="991"/>
      <c r="I57" s="992"/>
    </row>
    <row r="58" ht="54.950000000000003" customHeight="1">
      <c r="A58" s="748">
        <f t="shared" si="6"/>
        <v>3049</v>
      </c>
      <c r="B58" s="993"/>
      <c r="C58" s="994"/>
      <c r="D58" s="995" t="s">
        <v>427</v>
      </c>
      <c r="E58" s="996"/>
      <c r="F58" s="997"/>
      <c r="G58" s="998">
        <v>2000</v>
      </c>
      <c r="H58" s="999"/>
      <c r="I58" s="1000"/>
    </row>
    <row r="59" ht="19.5">
      <c r="B59" s="2"/>
      <c r="C59" s="2"/>
      <c r="D59" s="2"/>
      <c r="E59" s="2"/>
      <c r="F59" s="2"/>
      <c r="G59" s="2"/>
      <c r="H59" s="2"/>
      <c r="I59" s="2"/>
    </row>
    <row r="60" ht="19.5">
      <c r="B60" s="2"/>
      <c r="C60" s="2"/>
      <c r="D60" s="2"/>
      <c r="E60" s="2"/>
      <c r="F60" s="2"/>
      <c r="G60" s="2"/>
      <c r="H60" s="2"/>
      <c r="I60" s="2"/>
    </row>
    <row r="61" ht="19.5">
      <c r="B61" s="2"/>
      <c r="C61" s="2"/>
      <c r="D61" s="2"/>
      <c r="E61" s="2"/>
      <c r="F61" s="2"/>
      <c r="G61" s="2"/>
      <c r="H61" s="2"/>
      <c r="I61" s="2"/>
    </row>
    <row r="62" ht="19.5">
      <c r="B62" s="2"/>
      <c r="C62" s="2"/>
      <c r="D62" s="2"/>
      <c r="E62" s="2"/>
      <c r="F62" s="2"/>
      <c r="G62" s="2"/>
      <c r="H62" s="2"/>
      <c r="I62" s="2"/>
    </row>
    <row r="63" ht="19.5">
      <c r="B63" s="2"/>
      <c r="C63" s="2"/>
      <c r="D63" s="2"/>
      <c r="E63" s="2"/>
      <c r="F63" s="2"/>
      <c r="G63" s="2"/>
      <c r="H63" s="2"/>
      <c r="I63" s="2"/>
    </row>
    <row r="64" ht="19.5">
      <c r="B64" s="2"/>
      <c r="C64" s="2"/>
      <c r="D64" s="2"/>
      <c r="E64" s="2"/>
      <c r="F64" s="2"/>
      <c r="G64" s="2"/>
      <c r="H64" s="2"/>
      <c r="I64" s="2"/>
    </row>
    <row r="65" ht="19.5">
      <c r="B65" s="2"/>
      <c r="C65" s="2"/>
      <c r="D65" s="2"/>
      <c r="E65" s="2"/>
      <c r="F65" s="2"/>
      <c r="G65" s="2"/>
      <c r="H65" s="2"/>
      <c r="I65" s="2"/>
    </row>
    <row r="66" ht="19.5">
      <c r="B66" s="2"/>
      <c r="C66" s="2"/>
      <c r="D66" s="2"/>
      <c r="E66" s="2"/>
      <c r="F66" s="2"/>
      <c r="G66" s="2"/>
      <c r="H66" s="2"/>
      <c r="I66" s="2"/>
    </row>
    <row r="67" ht="19.5">
      <c r="B67" s="2"/>
      <c r="C67" s="2"/>
      <c r="D67" s="2"/>
      <c r="E67" s="2"/>
      <c r="F67" s="2"/>
      <c r="G67" s="2"/>
      <c r="H67" s="2"/>
      <c r="I67" s="2"/>
    </row>
    <row r="68" ht="12.75">
      <c r="B68" s="2"/>
      <c r="C68" s="2"/>
      <c r="D68" s="2"/>
      <c r="E68" s="2"/>
      <c r="F68" s="2"/>
      <c r="G68" s="2"/>
      <c r="H68" s="2"/>
      <c r="I68" s="2"/>
    </row>
    <row r="69" ht="12.75">
      <c r="G69" s="2"/>
      <c r="H69" s="2"/>
      <c r="I69" s="2"/>
    </row>
    <row r="70" ht="12.75">
      <c r="G70" s="2"/>
      <c r="H70" s="2"/>
      <c r="I70" s="2"/>
    </row>
    <row r="71" ht="12.75">
      <c r="G71" s="2"/>
      <c r="H71" s="2"/>
      <c r="I71" s="2"/>
    </row>
    <row r="72" ht="12.75">
      <c r="G72" s="2"/>
      <c r="H72" s="2"/>
      <c r="I72" s="2"/>
    </row>
    <row r="73" ht="12.75">
      <c r="G73" s="2"/>
      <c r="H73" s="2"/>
      <c r="I73" s="2"/>
    </row>
    <row r="74" ht="12.75">
      <c r="G74" s="2"/>
      <c r="H74" s="2"/>
      <c r="I74" s="2"/>
    </row>
    <row r="75" ht="12.75">
      <c r="G75" s="2"/>
      <c r="H75" s="2"/>
      <c r="I75" s="2"/>
    </row>
    <row r="76" ht="12.75">
      <c r="G76" s="2"/>
      <c r="H76" s="2"/>
      <c r="I76" s="2"/>
    </row>
    <row r="77" ht="12.75">
      <c r="G77" s="2"/>
      <c r="H77" s="2"/>
      <c r="I77" s="2"/>
    </row>
    <row r="78" ht="12.75">
      <c r="G78" s="2"/>
      <c r="H78" s="2"/>
      <c r="I78" s="2"/>
    </row>
    <row r="79" ht="12.75">
      <c r="G79" s="2"/>
      <c r="H79" s="2"/>
      <c r="I79" s="2"/>
    </row>
  </sheetData>
  <mergeCells count="98">
    <mergeCell ref="B1:F1"/>
    <mergeCell ref="B2:F3"/>
    <mergeCell ref="G2:I3"/>
    <mergeCell ref="B4:F4"/>
    <mergeCell ref="G4:I4"/>
    <mergeCell ref="B5:F5"/>
    <mergeCell ref="G5:I5"/>
    <mergeCell ref="B6:F6"/>
    <mergeCell ref="G6:I6"/>
    <mergeCell ref="B7:F7"/>
    <mergeCell ref="G7:I7"/>
    <mergeCell ref="B8:B11"/>
    <mergeCell ref="C8:C11"/>
    <mergeCell ref="G8:I8"/>
    <mergeCell ref="G9:I9"/>
    <mergeCell ref="G10:I10"/>
    <mergeCell ref="G11:I11"/>
    <mergeCell ref="B12:F12"/>
    <mergeCell ref="G12:I12"/>
    <mergeCell ref="B13:C14"/>
    <mergeCell ref="G13:I13"/>
    <mergeCell ref="G14:I14"/>
    <mergeCell ref="B15:F15"/>
    <mergeCell ref="B16:B18"/>
    <mergeCell ref="F16:F18"/>
    <mergeCell ref="G16:I16"/>
    <mergeCell ref="G17:I17"/>
    <mergeCell ref="G18:I18"/>
    <mergeCell ref="B19:B22"/>
    <mergeCell ref="F19:F22"/>
    <mergeCell ref="G19:I19"/>
    <mergeCell ref="G20:I20"/>
    <mergeCell ref="G21:I21"/>
    <mergeCell ref="G22:I22"/>
    <mergeCell ref="B23:C31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  <mergeCell ref="C32:E32"/>
    <mergeCell ref="G32:I32"/>
    <mergeCell ref="B33:B35"/>
    <mergeCell ref="C33:F33"/>
    <mergeCell ref="G33:I33"/>
    <mergeCell ref="C34:F34"/>
    <mergeCell ref="G34:I34"/>
    <mergeCell ref="C35:F35"/>
    <mergeCell ref="G35:I35"/>
    <mergeCell ref="B36:B37"/>
    <mergeCell ref="F36:F37"/>
    <mergeCell ref="G36:I36"/>
    <mergeCell ref="G37:I37"/>
    <mergeCell ref="B38:F38"/>
    <mergeCell ref="B39:F40"/>
    <mergeCell ref="G39:I40"/>
    <mergeCell ref="B41:B43"/>
    <mergeCell ref="G41:I41"/>
    <mergeCell ref="G42:I42"/>
    <mergeCell ref="G43:I43"/>
    <mergeCell ref="B44:B46"/>
    <mergeCell ref="G44:I44"/>
    <mergeCell ref="G45:I45"/>
    <mergeCell ref="G46:I46"/>
    <mergeCell ref="B47:B53"/>
    <mergeCell ref="G47:I47"/>
    <mergeCell ref="G48:I48"/>
    <mergeCell ref="G49:I49"/>
    <mergeCell ref="G50:I50"/>
    <mergeCell ref="G51:I51"/>
    <mergeCell ref="G52:I52"/>
    <mergeCell ref="G53:I53"/>
    <mergeCell ref="B54:B55"/>
    <mergeCell ref="C54:E54"/>
    <mergeCell ref="F54:F55"/>
    <mergeCell ref="G54:I54"/>
    <mergeCell ref="C55:E55"/>
    <mergeCell ref="G55:I55"/>
    <mergeCell ref="B56:C58"/>
    <mergeCell ref="D56:F56"/>
    <mergeCell ref="G56:I56"/>
    <mergeCell ref="D57:F57"/>
    <mergeCell ref="G57:I57"/>
    <mergeCell ref="D58:F58"/>
    <mergeCell ref="G58:I58"/>
  </mergeCells>
  <printOptions headings="0" gridLines="0"/>
  <pageMargins left="0.43307086614173229" right="0.23622047244094491" top="0.62992125984251968" bottom="0.59055118110236249" header="0.31486111879348749" footer="0.31486111879348749"/>
  <pageSetup paperSize="9" scale="34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4">
    <tabColor rgb="FF7030A0"/>
    <outlinePr applyStyles="0" summaryBelow="1" summaryRight="1" showOutlineSymbols="1"/>
    <pageSetUpPr autoPageBreaks="1" fitToPage="1"/>
  </sheetPr>
  <sheetViews>
    <sheetView showGridLines="1" view="pageBreakPreview" zoomScale="60" workbookViewId="0">
      <selection activeCell="O216" activeCellId="0" sqref="O216"/>
    </sheetView>
  </sheetViews>
  <sheetFormatPr defaultColWidth="9.140625" defaultRowHeight="12.75"/>
  <cols>
    <col customWidth="1" min="1" max="1" style="1001" width="8.140625"/>
    <col customWidth="1" min="2" max="2" style="2" width="26.7109375"/>
    <col customWidth="1" min="3" max="3" style="2" width="15.5703125"/>
    <col customWidth="1" min="4" max="4" style="2" width="14.7109375"/>
    <col customWidth="1" min="5" max="5" style="2" width="10.7109375"/>
    <col customWidth="1" min="6" max="6" style="2" width="68.28125"/>
    <col customWidth="1" min="7" max="8" style="1002" width="30.7109375"/>
  </cols>
  <sheetData>
    <row r="1" ht="27" customHeight="1">
      <c r="B1" s="370" t="s">
        <v>220</v>
      </c>
      <c r="C1" s="1003"/>
      <c r="D1" s="1003"/>
      <c r="E1" s="372"/>
      <c r="F1" s="372" t="s">
        <v>428</v>
      </c>
      <c r="G1" s="1004"/>
      <c r="H1" s="1005" t="s">
        <v>221</v>
      </c>
    </row>
    <row r="2" ht="32.25" customHeight="1">
      <c r="B2" s="12" t="s">
        <v>5</v>
      </c>
      <c r="E2" s="1006"/>
      <c r="F2" s="1006" t="s">
        <v>3</v>
      </c>
      <c r="G2" s="1007" t="s">
        <v>429</v>
      </c>
      <c r="H2" s="1008"/>
    </row>
    <row r="3" ht="23.25">
      <c r="B3" s="1009"/>
      <c r="C3" s="1010"/>
      <c r="D3" s="1010"/>
      <c r="E3" s="1010"/>
      <c r="F3" s="1010"/>
      <c r="G3" s="14"/>
      <c r="H3" s="15"/>
    </row>
    <row r="4" ht="42">
      <c r="B4" s="1011" t="s">
        <v>430</v>
      </c>
      <c r="C4" s="1012"/>
      <c r="D4" s="1012"/>
      <c r="E4" s="1012"/>
      <c r="F4" s="1012"/>
      <c r="G4" s="1012"/>
      <c r="H4" s="1013"/>
    </row>
    <row r="5" ht="43.5" customHeight="1">
      <c r="B5" s="1014" t="s">
        <v>431</v>
      </c>
      <c r="C5" s="1015"/>
      <c r="D5" s="1015"/>
      <c r="E5" s="1015"/>
      <c r="F5" s="1016"/>
      <c r="G5" s="1017" t="s">
        <v>432</v>
      </c>
      <c r="H5" s="1018"/>
    </row>
    <row r="6" s="1019" customFormat="1" ht="27.75">
      <c r="A6" s="1020">
        <v>4001</v>
      </c>
      <c r="B6" s="1021" t="s">
        <v>433</v>
      </c>
      <c r="C6" s="1022"/>
      <c r="D6" s="1022"/>
      <c r="E6" s="1022"/>
      <c r="F6" s="1022"/>
      <c r="G6" s="1023">
        <f>33.3*0.9</f>
        <v>29.969999999999999</v>
      </c>
      <c r="H6" s="1024">
        <f t="shared" ref="H6:H9" si="7">G6*6</f>
        <v>179.81999999999999</v>
      </c>
      <c r="I6" s="1019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</row>
    <row r="7" s="1019" customFormat="1" ht="27.75">
      <c r="A7" s="1020">
        <f t="shared" ref="A7:A10" si="8">A6+1</f>
        <v>4002</v>
      </c>
      <c r="B7" s="1021" t="s">
        <v>434</v>
      </c>
      <c r="C7" s="1022"/>
      <c r="D7" s="1022"/>
      <c r="E7" s="1022"/>
      <c r="F7" s="1022"/>
      <c r="G7" s="1023">
        <v>41.659999999999997</v>
      </c>
      <c r="H7" s="1024">
        <f t="shared" si="7"/>
        <v>249.95999999999998</v>
      </c>
      <c r="I7" s="1019"/>
      <c r="J7" s="1019"/>
      <c r="K7" s="1019"/>
      <c r="L7" s="1019"/>
      <c r="M7" s="1019"/>
      <c r="N7" s="1019"/>
      <c r="O7" s="1019"/>
      <c r="P7" s="1019"/>
      <c r="Q7" s="1019"/>
      <c r="R7" s="1019"/>
      <c r="S7" s="1019"/>
      <c r="T7" s="1019"/>
      <c r="U7" s="1019"/>
      <c r="V7" s="1019"/>
      <c r="W7" s="1019"/>
      <c r="X7" s="1019"/>
      <c r="Y7" s="1019"/>
    </row>
    <row r="8" s="1019" customFormat="1" ht="27.75">
      <c r="A8" s="1020">
        <f t="shared" si="8"/>
        <v>4003</v>
      </c>
      <c r="B8" s="1025" t="s">
        <v>435</v>
      </c>
      <c r="C8" s="1026"/>
      <c r="D8" s="1026"/>
      <c r="E8" s="1026"/>
      <c r="F8" s="1026"/>
      <c r="G8" s="1023">
        <v>54.159999999999997</v>
      </c>
      <c r="H8" s="1024">
        <f t="shared" si="7"/>
        <v>324.95999999999998</v>
      </c>
      <c r="I8" s="1019"/>
      <c r="J8" s="1019"/>
      <c r="K8" s="1019"/>
      <c r="L8" s="1019"/>
      <c r="M8" s="1019"/>
      <c r="N8" s="1019"/>
      <c r="O8" s="1019"/>
      <c r="P8" s="1019"/>
      <c r="Q8" s="1019"/>
      <c r="R8" s="1019"/>
      <c r="S8" s="1019"/>
      <c r="T8" s="1019"/>
      <c r="U8" s="1019"/>
      <c r="V8" s="1019"/>
      <c r="W8" s="1019"/>
      <c r="X8" s="1019"/>
      <c r="Y8" s="1019"/>
    </row>
    <row r="9" s="1019" customFormat="1" ht="27.75">
      <c r="A9" s="1020">
        <f t="shared" si="8"/>
        <v>4004</v>
      </c>
      <c r="B9" s="1021" t="s">
        <v>436</v>
      </c>
      <c r="C9" s="1022"/>
      <c r="D9" s="1022"/>
      <c r="E9" s="1022"/>
      <c r="F9" s="1022"/>
      <c r="G9" s="1023">
        <v>69.159999999999997</v>
      </c>
      <c r="H9" s="1024">
        <f t="shared" si="7"/>
        <v>414.95999999999998</v>
      </c>
      <c r="I9" s="1019"/>
      <c r="J9" s="1019"/>
      <c r="K9" s="1019"/>
      <c r="L9" s="1019"/>
      <c r="M9" s="1019"/>
      <c r="N9" s="1019"/>
      <c r="O9" s="1019"/>
      <c r="P9" s="1019"/>
      <c r="Q9" s="1019"/>
      <c r="R9" s="1019"/>
      <c r="S9" s="1019"/>
      <c r="T9" s="1019"/>
      <c r="U9" s="1019"/>
      <c r="V9" s="1019"/>
      <c r="W9" s="1019"/>
      <c r="X9" s="1019"/>
      <c r="Y9" s="1019"/>
    </row>
    <row r="10" s="1019" customFormat="1" ht="27.75">
      <c r="A10" s="1020">
        <f t="shared" si="8"/>
        <v>4005</v>
      </c>
      <c r="B10" s="1021" t="s">
        <v>437</v>
      </c>
      <c r="C10" s="1022"/>
      <c r="D10" s="1022"/>
      <c r="E10" s="1022"/>
      <c r="F10" s="1022"/>
      <c r="G10" s="1023">
        <v>91.659999999999997</v>
      </c>
      <c r="H10" s="1024">
        <f t="shared" ref="H10:H30" si="9">G10*6</f>
        <v>549.96000000000004</v>
      </c>
      <c r="I10" s="1019"/>
      <c r="J10" s="1019"/>
      <c r="K10" s="1019"/>
      <c r="L10" s="1019"/>
      <c r="M10" s="1019"/>
      <c r="N10" s="1019"/>
      <c r="O10" s="1019"/>
      <c r="P10" s="1019"/>
      <c r="Q10" s="1019"/>
      <c r="R10" s="1019"/>
      <c r="S10" s="1019"/>
      <c r="T10" s="1019"/>
      <c r="U10" s="1019"/>
      <c r="V10" s="1019"/>
      <c r="W10" s="1019"/>
      <c r="X10" s="1019"/>
      <c r="Y10" s="1019"/>
    </row>
    <row r="11" s="1019" customFormat="1" ht="30" customHeight="1">
      <c r="A11" s="1020">
        <f t="shared" ref="A11:A74" si="10">A10+1</f>
        <v>4006</v>
      </c>
      <c r="B11" s="1027" t="s">
        <v>438</v>
      </c>
      <c r="C11" s="1028"/>
      <c r="D11" s="1028"/>
      <c r="E11" s="1028"/>
      <c r="F11" s="1028"/>
      <c r="G11" s="1029">
        <f>125*0.9</f>
        <v>112.5</v>
      </c>
      <c r="H11" s="1024">
        <f t="shared" si="9"/>
        <v>675</v>
      </c>
      <c r="I11" s="1019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</row>
    <row r="12" s="1019" customFormat="1" ht="30" customHeight="1">
      <c r="A12" s="1030">
        <f t="shared" si="10"/>
        <v>4007</v>
      </c>
      <c r="B12" s="1031" t="s">
        <v>439</v>
      </c>
      <c r="C12" s="1032"/>
      <c r="D12" s="1032"/>
      <c r="E12" s="1032"/>
      <c r="F12" s="1032"/>
      <c r="G12" s="1033">
        <v>76.670000000000002</v>
      </c>
      <c r="H12" s="1034">
        <f t="shared" si="9"/>
        <v>460.01999999999998</v>
      </c>
      <c r="I12" s="1019"/>
      <c r="J12" s="1019"/>
      <c r="K12" s="1019"/>
      <c r="L12" s="1019"/>
      <c r="M12" s="1019"/>
      <c r="N12" s="1019"/>
      <c r="O12" s="1019"/>
      <c r="P12" s="1019"/>
      <c r="Q12" s="1019"/>
      <c r="R12" s="1019"/>
      <c r="S12" s="1019"/>
      <c r="T12" s="1019"/>
      <c r="U12" s="1019"/>
      <c r="V12" s="1019"/>
      <c r="W12" s="1019"/>
      <c r="X12" s="1019"/>
      <c r="Y12" s="1019"/>
    </row>
    <row r="13" s="1019" customFormat="1" ht="30" customHeight="1">
      <c r="A13" s="1030">
        <f t="shared" si="10"/>
        <v>4008</v>
      </c>
      <c r="B13" s="1021" t="s">
        <v>440</v>
      </c>
      <c r="C13" s="1022"/>
      <c r="D13" s="1022"/>
      <c r="E13" s="1022"/>
      <c r="F13" s="1022"/>
      <c r="G13" s="1035">
        <v>100</v>
      </c>
      <c r="H13" s="1024">
        <f t="shared" si="9"/>
        <v>600</v>
      </c>
      <c r="I13" s="1019"/>
      <c r="J13" s="1019"/>
      <c r="K13" s="1019"/>
      <c r="L13" s="1019"/>
      <c r="M13" s="1019"/>
      <c r="N13" s="1019"/>
      <c r="O13" s="1019"/>
      <c r="P13" s="1019"/>
      <c r="Q13" s="1019"/>
      <c r="R13" s="1019"/>
      <c r="S13" s="1019"/>
      <c r="T13" s="1019"/>
      <c r="U13" s="1019"/>
      <c r="V13" s="1019"/>
      <c r="W13" s="1019"/>
      <c r="X13" s="1019"/>
      <c r="Y13" s="1019"/>
    </row>
    <row r="14" s="1019" customFormat="1" ht="30" customHeight="1">
      <c r="A14" s="1030">
        <f t="shared" si="10"/>
        <v>4009</v>
      </c>
      <c r="B14" s="1036" t="s">
        <v>441</v>
      </c>
      <c r="C14" s="1037"/>
      <c r="D14" s="1037"/>
      <c r="E14" s="1037"/>
      <c r="F14" s="1037"/>
      <c r="G14" s="1038">
        <v>158.33000000000001</v>
      </c>
      <c r="H14" s="1039">
        <f t="shared" si="9"/>
        <v>949.98000000000002</v>
      </c>
      <c r="I14" s="1019"/>
      <c r="J14" s="1019"/>
      <c r="K14" s="1019"/>
      <c r="L14" s="1019"/>
      <c r="M14" s="1019"/>
      <c r="N14" s="1019"/>
      <c r="O14" s="1019"/>
      <c r="P14" s="1019"/>
      <c r="Q14" s="1019"/>
      <c r="R14" s="1019"/>
      <c r="S14" s="1019"/>
      <c r="T14" s="1019"/>
      <c r="U14" s="1019"/>
      <c r="V14" s="1019"/>
      <c r="W14" s="1019"/>
      <c r="X14" s="1019"/>
      <c r="Y14" s="1019"/>
    </row>
    <row r="15" s="1019" customFormat="1" ht="30" customHeight="1">
      <c r="A15" s="1030">
        <f t="shared" si="10"/>
        <v>4010</v>
      </c>
      <c r="B15" s="1040" t="s">
        <v>442</v>
      </c>
      <c r="C15" s="1041"/>
      <c r="D15" s="1041"/>
      <c r="E15" s="1041"/>
      <c r="F15" s="1041"/>
      <c r="G15" s="1042">
        <v>3650</v>
      </c>
      <c r="H15" s="1043"/>
      <c r="I15" s="1019"/>
      <c r="J15" s="1019"/>
      <c r="K15" s="1019"/>
      <c r="L15" s="1019"/>
      <c r="M15" s="1019"/>
      <c r="N15" s="1019"/>
      <c r="O15" s="1019"/>
      <c r="P15" s="1019"/>
      <c r="Q15" s="1019"/>
      <c r="R15" s="1019"/>
      <c r="S15" s="1019"/>
      <c r="T15" s="1019"/>
      <c r="U15" s="1019"/>
      <c r="V15" s="1019"/>
      <c r="W15" s="1019"/>
      <c r="X15" s="1019"/>
      <c r="Y15" s="1019"/>
    </row>
    <row r="16" s="1019" customFormat="1" ht="30" customHeight="1">
      <c r="A16" s="1030">
        <f t="shared" si="10"/>
        <v>4011</v>
      </c>
      <c r="B16" s="1044" t="s">
        <v>443</v>
      </c>
      <c r="C16" s="1045"/>
      <c r="D16" s="1045"/>
      <c r="E16" s="1045"/>
      <c r="F16" s="1045"/>
      <c r="G16" s="1046">
        <v>40</v>
      </c>
      <c r="H16" s="1047">
        <f t="shared" si="9"/>
        <v>240</v>
      </c>
      <c r="I16" s="1019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/>
      <c r="T16" s="1019"/>
      <c r="U16" s="1019"/>
      <c r="V16" s="1019"/>
      <c r="W16" s="1019"/>
      <c r="X16" s="1019"/>
      <c r="Y16" s="1019"/>
    </row>
    <row r="17" s="1019" customFormat="1" ht="30" customHeight="1">
      <c r="A17" s="1030">
        <f t="shared" si="10"/>
        <v>4012</v>
      </c>
      <c r="B17" s="1021" t="s">
        <v>444</v>
      </c>
      <c r="C17" s="1022"/>
      <c r="D17" s="1022"/>
      <c r="E17" s="1022"/>
      <c r="F17" s="1022"/>
      <c r="G17" s="1048">
        <v>58.329999999999998</v>
      </c>
      <c r="H17" s="1049">
        <f t="shared" si="9"/>
        <v>349.98000000000002</v>
      </c>
      <c r="I17" s="1019"/>
      <c r="J17" s="1019"/>
      <c r="K17" s="1019"/>
      <c r="L17" s="1019"/>
      <c r="M17" s="1019"/>
      <c r="N17" s="1019"/>
      <c r="O17" s="1019"/>
      <c r="P17" s="1019"/>
      <c r="Q17" s="1019"/>
      <c r="R17" s="1019"/>
      <c r="S17" s="1019"/>
      <c r="T17" s="1019"/>
      <c r="U17" s="1019"/>
      <c r="V17" s="1019"/>
      <c r="W17" s="1019"/>
      <c r="X17" s="1019"/>
      <c r="Y17" s="1019"/>
    </row>
    <row r="18" s="1019" customFormat="1" ht="30" customHeight="1">
      <c r="A18" s="1030">
        <f t="shared" si="10"/>
        <v>4013</v>
      </c>
      <c r="B18" s="1021" t="s">
        <v>445</v>
      </c>
      <c r="C18" s="1022"/>
      <c r="D18" s="1022"/>
      <c r="E18" s="1022"/>
      <c r="F18" s="1022"/>
      <c r="G18" s="1048">
        <v>78.349999999999994</v>
      </c>
      <c r="H18" s="1049">
        <f t="shared" si="9"/>
        <v>470.09999999999997</v>
      </c>
      <c r="I18" s="1019"/>
      <c r="J18" s="1019"/>
      <c r="K18" s="1019"/>
      <c r="L18" s="1019"/>
      <c r="M18" s="1019"/>
      <c r="N18" s="1019"/>
      <c r="O18" s="1019"/>
      <c r="P18" s="1019"/>
      <c r="Q18" s="1019"/>
      <c r="R18" s="1019"/>
      <c r="S18" s="1019"/>
      <c r="T18" s="1019"/>
      <c r="U18" s="1019"/>
      <c r="V18" s="1019"/>
      <c r="W18" s="1019"/>
      <c r="X18" s="1019"/>
      <c r="Y18" s="1019"/>
    </row>
    <row r="19" s="1019" customFormat="1" ht="30" customHeight="1">
      <c r="A19" s="1030">
        <f t="shared" si="10"/>
        <v>4014</v>
      </c>
      <c r="B19" s="1036" t="s">
        <v>446</v>
      </c>
      <c r="C19" s="1037"/>
      <c r="D19" s="1037"/>
      <c r="E19" s="1037"/>
      <c r="F19" s="1037"/>
      <c r="G19" s="1050">
        <v>112.5</v>
      </c>
      <c r="H19" s="1051">
        <f t="shared" si="9"/>
        <v>675</v>
      </c>
      <c r="I19" s="1019"/>
      <c r="J19" s="1019"/>
      <c r="K19" s="1019"/>
      <c r="L19" s="1019"/>
      <c r="M19" s="1019"/>
      <c r="N19" s="1019"/>
      <c r="O19" s="1019"/>
      <c r="P19" s="1019"/>
      <c r="Q19" s="1019"/>
      <c r="R19" s="1019"/>
      <c r="S19" s="1019"/>
      <c r="T19" s="1019"/>
      <c r="U19" s="1019"/>
      <c r="V19" s="1019"/>
      <c r="W19" s="1019"/>
      <c r="X19" s="1019"/>
      <c r="Y19" s="1019"/>
    </row>
    <row r="20" s="1019" customFormat="1" ht="30" customHeight="1">
      <c r="A20" s="1030">
        <f t="shared" si="10"/>
        <v>4015</v>
      </c>
      <c r="B20" s="1052" t="s">
        <v>447</v>
      </c>
      <c r="C20" s="1053"/>
      <c r="D20" s="1053"/>
      <c r="E20" s="1053"/>
      <c r="F20" s="1053"/>
      <c r="G20" s="1054">
        <v>2850</v>
      </c>
      <c r="H20" s="1055"/>
      <c r="I20" s="1019"/>
      <c r="J20" s="1019"/>
      <c r="K20" s="1019"/>
      <c r="L20" s="1019"/>
      <c r="M20" s="1019"/>
      <c r="N20" s="1019"/>
      <c r="O20" s="1019"/>
      <c r="P20" s="1019"/>
      <c r="Q20" s="1019"/>
      <c r="R20" s="1019"/>
      <c r="S20" s="1019"/>
      <c r="T20" s="1019"/>
      <c r="U20" s="1019"/>
      <c r="V20" s="1019"/>
      <c r="W20" s="1019"/>
      <c r="X20" s="1019"/>
      <c r="Y20" s="1019"/>
    </row>
    <row r="21" s="1019" customFormat="1" ht="30" customHeight="1">
      <c r="A21" s="1030">
        <f t="shared" si="10"/>
        <v>4016</v>
      </c>
      <c r="B21" s="1052" t="s">
        <v>448</v>
      </c>
      <c r="C21" s="1053"/>
      <c r="D21" s="1053"/>
      <c r="E21" s="1053"/>
      <c r="F21" s="1053"/>
      <c r="G21" s="1054">
        <v>3800</v>
      </c>
      <c r="H21" s="1055"/>
      <c r="I21" s="1019"/>
      <c r="J21" s="1019"/>
      <c r="K21" s="1019"/>
      <c r="L21" s="1019"/>
      <c r="M21" s="1019"/>
      <c r="N21" s="1019"/>
      <c r="O21" s="1019"/>
      <c r="P21" s="1019"/>
      <c r="Q21" s="1019"/>
      <c r="R21" s="1019"/>
      <c r="S21" s="1019"/>
      <c r="T21" s="1019"/>
      <c r="U21" s="1019"/>
      <c r="V21" s="1019"/>
      <c r="W21" s="1019"/>
      <c r="X21" s="1019"/>
      <c r="Y21" s="1019"/>
    </row>
    <row r="22" s="1019" customFormat="1" ht="30" customHeight="1">
      <c r="A22" s="1030">
        <f t="shared" si="10"/>
        <v>4017</v>
      </c>
      <c r="B22" s="1021" t="s">
        <v>449</v>
      </c>
      <c r="C22" s="1022"/>
      <c r="D22" s="1022"/>
      <c r="E22" s="1022"/>
      <c r="F22" s="1022"/>
      <c r="G22" s="1056">
        <v>3350</v>
      </c>
      <c r="H22" s="1024"/>
      <c r="I22" s="1019"/>
      <c r="J22" s="1019"/>
      <c r="K22" s="1019"/>
      <c r="L22" s="1019"/>
      <c r="M22" s="1019"/>
      <c r="N22" s="1019"/>
      <c r="O22" s="1019"/>
      <c r="P22" s="1019"/>
      <c r="Q22" s="1019"/>
      <c r="R22" s="1019"/>
      <c r="S22" s="1019"/>
      <c r="T22" s="1019"/>
      <c r="U22" s="1019"/>
      <c r="V22" s="1019"/>
      <c r="W22" s="1019"/>
      <c r="X22" s="1019"/>
      <c r="Y22" s="1019"/>
    </row>
    <row r="23" s="1019" customFormat="1" ht="30" customHeight="1">
      <c r="A23" s="1030">
        <f t="shared" si="10"/>
        <v>4018</v>
      </c>
      <c r="B23" s="1021" t="s">
        <v>450</v>
      </c>
      <c r="C23" s="1022"/>
      <c r="D23" s="1022"/>
      <c r="E23" s="1022"/>
      <c r="F23" s="1022"/>
      <c r="G23" s="1056">
        <v>4750</v>
      </c>
      <c r="H23" s="1024"/>
      <c r="I23" s="1019"/>
      <c r="J23" s="1019"/>
      <c r="K23" s="1019"/>
      <c r="L23" s="1019"/>
      <c r="M23" s="1019"/>
      <c r="N23" s="1019"/>
      <c r="O23" s="1019"/>
      <c r="P23" s="1019"/>
      <c r="Q23" s="1019"/>
      <c r="R23" s="1019"/>
      <c r="S23" s="1019"/>
      <c r="T23" s="1019"/>
      <c r="U23" s="1019"/>
      <c r="V23" s="1019"/>
      <c r="W23" s="1019"/>
      <c r="X23" s="1019"/>
      <c r="Y23" s="1019"/>
    </row>
    <row r="24" s="1019" customFormat="1" ht="30" customHeight="1">
      <c r="A24" s="1030">
        <f t="shared" si="10"/>
        <v>4019</v>
      </c>
      <c r="B24" s="1057" t="s">
        <v>451</v>
      </c>
      <c r="C24" s="1058"/>
      <c r="D24" s="1058"/>
      <c r="E24" s="1058"/>
      <c r="F24" s="1058"/>
      <c r="G24" s="1059">
        <v>6750</v>
      </c>
      <c r="H24" s="1060"/>
      <c r="I24" s="1019"/>
      <c r="J24" s="1019"/>
      <c r="K24" s="1019"/>
      <c r="L24" s="1019"/>
      <c r="M24" s="1019"/>
      <c r="N24" s="1019"/>
      <c r="O24" s="1019"/>
      <c r="P24" s="1019"/>
      <c r="Q24" s="1019"/>
      <c r="R24" s="1019"/>
      <c r="S24" s="1019"/>
      <c r="T24" s="1019"/>
      <c r="U24" s="1019"/>
      <c r="V24" s="1019"/>
      <c r="W24" s="1019"/>
      <c r="X24" s="1019"/>
      <c r="Y24" s="1019"/>
    </row>
    <row r="25" s="1019" customFormat="1" ht="30" customHeight="1">
      <c r="A25" s="1030">
        <f t="shared" si="10"/>
        <v>4020</v>
      </c>
      <c r="B25" s="1052" t="s">
        <v>452</v>
      </c>
      <c r="C25" s="1053"/>
      <c r="D25" s="1053"/>
      <c r="E25" s="1053"/>
      <c r="F25" s="1053"/>
      <c r="G25" s="1061">
        <v>2500</v>
      </c>
      <c r="H25" s="1034"/>
      <c r="I25" s="1019"/>
      <c r="J25" s="1019"/>
      <c r="K25" s="1019"/>
      <c r="L25" s="1019"/>
      <c r="M25" s="1019"/>
      <c r="N25" s="1019"/>
      <c r="O25" s="1019"/>
      <c r="P25" s="1019"/>
      <c r="Q25" s="1019"/>
      <c r="R25" s="1019"/>
      <c r="S25" s="1019"/>
      <c r="T25" s="1019"/>
      <c r="U25" s="1019"/>
      <c r="V25" s="1019"/>
      <c r="W25" s="1019"/>
      <c r="X25" s="1019"/>
      <c r="Y25" s="1019"/>
    </row>
    <row r="26" s="1019" customFormat="1" ht="30" customHeight="1">
      <c r="A26" s="1030">
        <f t="shared" si="10"/>
        <v>4021</v>
      </c>
      <c r="B26" s="1052" t="s">
        <v>453</v>
      </c>
      <c r="C26" s="1053"/>
      <c r="D26" s="1053"/>
      <c r="E26" s="1053"/>
      <c r="F26" s="1053"/>
      <c r="G26" s="1062">
        <v>91.670000000000002</v>
      </c>
      <c r="H26" s="1049">
        <f t="shared" si="9"/>
        <v>550.01999999999998</v>
      </c>
      <c r="I26" s="1019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</row>
    <row r="27" s="1019" customFormat="1" ht="30" customHeight="1">
      <c r="A27" s="1030">
        <f t="shared" si="10"/>
        <v>4022</v>
      </c>
      <c r="B27" s="1052" t="s">
        <v>454</v>
      </c>
      <c r="C27" s="1053"/>
      <c r="D27" s="1053"/>
      <c r="E27" s="1053"/>
      <c r="F27" s="1053"/>
      <c r="G27" s="1062">
        <v>116.67</v>
      </c>
      <c r="H27" s="1049">
        <f t="shared" si="9"/>
        <v>700.01999999999998</v>
      </c>
      <c r="I27" s="1019"/>
      <c r="J27" s="1019"/>
      <c r="K27" s="1019"/>
      <c r="L27" s="1019"/>
      <c r="M27" s="1019"/>
      <c r="N27" s="1019"/>
      <c r="O27" s="1019"/>
      <c r="P27" s="1019"/>
      <c r="Q27" s="1019"/>
      <c r="R27" s="1019"/>
      <c r="S27" s="1019"/>
      <c r="T27" s="1019"/>
      <c r="U27" s="1019"/>
      <c r="V27" s="1019"/>
      <c r="W27" s="1019"/>
      <c r="X27" s="1019"/>
      <c r="Y27" s="1019"/>
    </row>
    <row r="28" s="1019" customFormat="1" ht="30" customHeight="1">
      <c r="A28" s="1030">
        <f t="shared" si="10"/>
        <v>4023</v>
      </c>
      <c r="B28" s="1052" t="s">
        <v>455</v>
      </c>
      <c r="C28" s="1053"/>
      <c r="D28" s="1053"/>
      <c r="E28" s="1053"/>
      <c r="F28" s="1053"/>
      <c r="G28" s="1062">
        <v>133.33000000000001</v>
      </c>
      <c r="H28" s="1049">
        <f t="shared" si="9"/>
        <v>799.98000000000002</v>
      </c>
      <c r="I28" s="1019"/>
      <c r="J28" s="1019"/>
      <c r="K28" s="1019"/>
      <c r="L28" s="1019"/>
      <c r="M28" s="1019"/>
      <c r="N28" s="1019"/>
      <c r="O28" s="1019"/>
      <c r="P28" s="1019"/>
      <c r="Q28" s="1019"/>
      <c r="R28" s="1019"/>
      <c r="S28" s="1019"/>
      <c r="T28" s="1019"/>
      <c r="U28" s="1019"/>
      <c r="V28" s="1019"/>
      <c r="W28" s="1019"/>
      <c r="X28" s="1019"/>
      <c r="Y28" s="1019"/>
    </row>
    <row r="29" s="1019" customFormat="1" ht="30" customHeight="1">
      <c r="A29" s="1030">
        <f t="shared" si="10"/>
        <v>4024</v>
      </c>
      <c r="B29" s="1027" t="s">
        <v>456</v>
      </c>
      <c r="C29" s="1028"/>
      <c r="D29" s="1028"/>
      <c r="E29" s="1028"/>
      <c r="F29" s="1028"/>
      <c r="G29" s="1062">
        <v>155</v>
      </c>
      <c r="H29" s="1049">
        <f t="shared" si="9"/>
        <v>930</v>
      </c>
      <c r="I29" s="1019"/>
      <c r="J29" s="1019"/>
      <c r="K29" s="1019"/>
      <c r="L29" s="1019"/>
      <c r="M29" s="1019"/>
      <c r="N29" s="1019"/>
      <c r="O29" s="1019"/>
      <c r="P29" s="1019"/>
      <c r="Q29" s="1019"/>
      <c r="R29" s="1019"/>
      <c r="S29" s="1019"/>
      <c r="T29" s="1019"/>
      <c r="U29" s="1019"/>
      <c r="V29" s="1019"/>
      <c r="W29" s="1019"/>
      <c r="X29" s="1019"/>
      <c r="Y29" s="1019"/>
    </row>
    <row r="30" s="1019" customFormat="1" ht="30" customHeight="1">
      <c r="A30" s="1030">
        <f t="shared" si="10"/>
        <v>4025</v>
      </c>
      <c r="B30" s="1027" t="s">
        <v>457</v>
      </c>
      <c r="C30" s="1028"/>
      <c r="D30" s="1028"/>
      <c r="E30" s="1028"/>
      <c r="F30" s="1028"/>
      <c r="G30" s="1063">
        <v>191.66999999999999</v>
      </c>
      <c r="H30" s="1051">
        <f t="shared" si="9"/>
        <v>1150.02</v>
      </c>
      <c r="I30" s="1019"/>
      <c r="J30" s="1019"/>
      <c r="K30" s="1019"/>
      <c r="L30" s="1019"/>
      <c r="M30" s="1019"/>
      <c r="N30" s="1019"/>
      <c r="O30" s="1019"/>
      <c r="P30" s="1019"/>
      <c r="Q30" s="1019"/>
      <c r="R30" s="1019"/>
      <c r="S30" s="1019"/>
      <c r="T30" s="1019"/>
      <c r="U30" s="1019"/>
      <c r="V30" s="1019"/>
      <c r="W30" s="1019"/>
      <c r="X30" s="1019"/>
      <c r="Y30" s="1019"/>
    </row>
    <row r="31" s="1019" customFormat="1" ht="30" customHeight="1">
      <c r="A31" s="1020">
        <f t="shared" si="10"/>
        <v>4026</v>
      </c>
      <c r="B31" s="1031" t="s">
        <v>458</v>
      </c>
      <c r="C31" s="1032"/>
      <c r="D31" s="1032"/>
      <c r="E31" s="1032"/>
      <c r="F31" s="1032"/>
      <c r="G31" s="1054">
        <v>200</v>
      </c>
      <c r="H31" s="1055"/>
      <c r="I31" s="1019"/>
      <c r="J31" s="1019"/>
      <c r="K31" s="1019"/>
      <c r="L31" s="1019"/>
      <c r="M31" s="1019"/>
      <c r="N31" s="1019"/>
      <c r="O31" s="1019"/>
      <c r="P31" s="1019"/>
      <c r="Q31" s="1019"/>
      <c r="R31" s="1019"/>
      <c r="S31" s="1019"/>
      <c r="T31" s="1019"/>
      <c r="U31" s="1019"/>
      <c r="V31" s="1019"/>
      <c r="W31" s="1019"/>
      <c r="X31" s="1019"/>
      <c r="Y31" s="1019"/>
    </row>
    <row r="32" s="1019" customFormat="1" ht="30" customHeight="1">
      <c r="A32" s="1030">
        <f t="shared" si="10"/>
        <v>4027</v>
      </c>
      <c r="B32" s="1021" t="s">
        <v>459</v>
      </c>
      <c r="C32" s="1022"/>
      <c r="D32" s="1022"/>
      <c r="E32" s="1022"/>
      <c r="F32" s="1022"/>
      <c r="G32" s="1054">
        <v>180</v>
      </c>
      <c r="H32" s="1055"/>
      <c r="I32" s="1019"/>
      <c r="J32" s="1019"/>
      <c r="K32" s="1019"/>
      <c r="L32" s="1019"/>
      <c r="M32" s="1019"/>
      <c r="N32" s="1019"/>
      <c r="O32" s="1019"/>
      <c r="P32" s="1019"/>
      <c r="Q32" s="1019"/>
      <c r="R32" s="1019"/>
      <c r="S32" s="1019"/>
      <c r="T32" s="1019"/>
      <c r="U32" s="1019"/>
      <c r="V32" s="1019"/>
      <c r="W32" s="1019"/>
      <c r="X32" s="1019"/>
      <c r="Y32" s="1019"/>
    </row>
    <row r="33" s="1019" customFormat="1" ht="30" customHeight="1">
      <c r="A33" s="1030">
        <f t="shared" si="10"/>
        <v>4028</v>
      </c>
      <c r="B33" s="1021" t="s">
        <v>460</v>
      </c>
      <c r="C33" s="1022"/>
      <c r="D33" s="1022"/>
      <c r="E33" s="1022"/>
      <c r="F33" s="1022"/>
      <c r="G33" s="1054">
        <v>170</v>
      </c>
      <c r="H33" s="1055"/>
      <c r="I33" s="1019"/>
      <c r="J33" s="1019"/>
      <c r="K33" s="1019"/>
      <c r="L33" s="1019"/>
      <c r="M33" s="1019"/>
      <c r="N33" s="1019"/>
      <c r="O33" s="1019"/>
      <c r="P33" s="1019"/>
      <c r="Q33" s="1019"/>
      <c r="R33" s="1019"/>
      <c r="S33" s="1019"/>
      <c r="T33" s="1019"/>
      <c r="U33" s="1019"/>
      <c r="V33" s="1019"/>
      <c r="W33" s="1019"/>
      <c r="X33" s="1019"/>
      <c r="Y33" s="1019"/>
    </row>
    <row r="34" s="1019" customFormat="1" ht="30" customHeight="1">
      <c r="A34" s="1030">
        <f t="shared" si="10"/>
        <v>4029</v>
      </c>
      <c r="B34" s="1021" t="s">
        <v>461</v>
      </c>
      <c r="C34" s="1022"/>
      <c r="D34" s="1022"/>
      <c r="E34" s="1022"/>
      <c r="F34" s="1022"/>
      <c r="G34" s="1054">
        <v>160</v>
      </c>
      <c r="H34" s="1055"/>
      <c r="I34" s="1019"/>
      <c r="J34" s="1019"/>
      <c r="K34" s="1019"/>
      <c r="L34" s="1019"/>
      <c r="M34" s="1019"/>
      <c r="N34" s="1019"/>
      <c r="O34" s="1019"/>
      <c r="P34" s="1019"/>
      <c r="Q34" s="1019"/>
      <c r="R34" s="1019"/>
      <c r="S34" s="1019"/>
      <c r="T34" s="1019"/>
      <c r="U34" s="1019"/>
      <c r="V34" s="1019"/>
      <c r="W34" s="1019"/>
      <c r="X34" s="1019"/>
      <c r="Y34" s="1019"/>
    </row>
    <row r="35" s="1019" customFormat="1" ht="30" customHeight="1">
      <c r="A35" s="1030">
        <f t="shared" si="10"/>
        <v>4030</v>
      </c>
      <c r="B35" s="1027" t="s">
        <v>462</v>
      </c>
      <c r="C35" s="1028"/>
      <c r="D35" s="1028"/>
      <c r="E35" s="1028"/>
      <c r="F35" s="1028"/>
      <c r="G35" s="1042">
        <v>150</v>
      </c>
      <c r="H35" s="1043"/>
      <c r="I35" s="1019"/>
      <c r="J35" s="1019"/>
      <c r="K35" s="1019"/>
      <c r="L35" s="1019"/>
      <c r="M35" s="1019"/>
      <c r="N35" s="1019"/>
      <c r="O35" s="1019"/>
      <c r="P35" s="1019"/>
      <c r="Q35" s="1019"/>
      <c r="R35" s="1019"/>
      <c r="S35" s="1019"/>
      <c r="T35" s="1019"/>
      <c r="U35" s="1019"/>
      <c r="V35" s="1019"/>
      <c r="W35" s="1019"/>
      <c r="X35" s="1019"/>
      <c r="Y35" s="1019"/>
    </row>
    <row r="36" s="1019" customFormat="1" ht="30" hidden="1" customHeight="1">
      <c r="A36" s="1030">
        <f t="shared" si="10"/>
        <v>4031</v>
      </c>
      <c r="B36" s="1064" t="s">
        <v>463</v>
      </c>
      <c r="C36" s="1065"/>
      <c r="D36" s="1065"/>
      <c r="E36" s="1065"/>
      <c r="F36" s="1065"/>
      <c r="G36" s="1066">
        <v>1500</v>
      </c>
      <c r="H36" s="1067"/>
      <c r="I36" s="1019"/>
      <c r="J36" s="1019"/>
      <c r="K36" s="1019"/>
      <c r="L36" s="1019"/>
      <c r="M36" s="1019"/>
      <c r="N36" s="1019"/>
      <c r="O36" s="1019"/>
      <c r="P36" s="1019"/>
      <c r="Q36" s="1019"/>
      <c r="R36" s="1019"/>
      <c r="S36" s="1019"/>
      <c r="T36" s="1019"/>
      <c r="U36" s="1019"/>
      <c r="V36" s="1019"/>
      <c r="W36" s="1019"/>
      <c r="X36" s="1019"/>
      <c r="Y36" s="1019"/>
    </row>
    <row r="37" s="1019" customFormat="1" ht="30" customHeight="1">
      <c r="A37" s="1030">
        <f t="shared" si="10"/>
        <v>4032</v>
      </c>
      <c r="B37" s="1021" t="s">
        <v>464</v>
      </c>
      <c r="C37" s="1022"/>
      <c r="D37" s="1022"/>
      <c r="E37" s="1022"/>
      <c r="F37" s="1022"/>
      <c r="G37" s="1023">
        <v>13</v>
      </c>
      <c r="H37" s="1049">
        <f t="shared" ref="H37:H40" si="11">G37*50</f>
        <v>650</v>
      </c>
      <c r="I37" s="1019"/>
      <c r="J37" s="1019"/>
      <c r="K37" s="1019"/>
      <c r="L37" s="1019"/>
      <c r="M37" s="1019"/>
      <c r="N37" s="1019"/>
      <c r="O37" s="1019"/>
      <c r="P37" s="1019"/>
      <c r="Q37" s="1019"/>
      <c r="R37" s="1019"/>
      <c r="S37" s="1019"/>
      <c r="T37" s="1019"/>
      <c r="U37" s="1019"/>
      <c r="V37" s="1019"/>
      <c r="W37" s="1019"/>
      <c r="X37" s="1019"/>
      <c r="Y37" s="1019"/>
    </row>
    <row r="38" s="1019" customFormat="1" ht="30" customHeight="1">
      <c r="A38" s="1030">
        <f t="shared" si="10"/>
        <v>4033</v>
      </c>
      <c r="B38" s="1052" t="s">
        <v>465</v>
      </c>
      <c r="C38" s="1053"/>
      <c r="D38" s="1053"/>
      <c r="E38" s="1053"/>
      <c r="F38" s="1053"/>
      <c r="G38" s="1023">
        <v>18</v>
      </c>
      <c r="H38" s="1049">
        <f t="shared" si="11"/>
        <v>900</v>
      </c>
      <c r="I38" s="1019"/>
      <c r="J38" s="1019"/>
      <c r="K38" s="1019"/>
      <c r="L38" s="1019"/>
      <c r="M38" s="1019"/>
      <c r="N38" s="1019"/>
      <c r="O38" s="1019"/>
      <c r="P38" s="1019"/>
      <c r="Q38" s="1019"/>
      <c r="R38" s="1019"/>
      <c r="S38" s="1019"/>
      <c r="T38" s="1019"/>
      <c r="U38" s="1019"/>
      <c r="V38" s="1019"/>
      <c r="W38" s="1019"/>
      <c r="X38" s="1019"/>
      <c r="Y38" s="1019"/>
    </row>
    <row r="39" s="1019" customFormat="1" ht="30" customHeight="1">
      <c r="A39" s="1030">
        <f t="shared" si="10"/>
        <v>4034</v>
      </c>
      <c r="B39" s="1021" t="s">
        <v>466</v>
      </c>
      <c r="C39" s="1022"/>
      <c r="D39" s="1022"/>
      <c r="E39" s="1022"/>
      <c r="F39" s="1022"/>
      <c r="G39" s="1023">
        <v>24</v>
      </c>
      <c r="H39" s="1049">
        <f t="shared" si="11"/>
        <v>1200</v>
      </c>
      <c r="I39" s="1019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</row>
    <row r="40" s="1019" customFormat="1" ht="30" customHeight="1">
      <c r="A40" s="1030">
        <f t="shared" si="10"/>
        <v>4035</v>
      </c>
      <c r="B40" s="1057" t="s">
        <v>467</v>
      </c>
      <c r="C40" s="1058"/>
      <c r="D40" s="1058"/>
      <c r="E40" s="1058"/>
      <c r="F40" s="1058"/>
      <c r="G40" s="1068">
        <v>32</v>
      </c>
      <c r="H40" s="1051">
        <f t="shared" si="11"/>
        <v>1600</v>
      </c>
      <c r="I40" s="1019"/>
      <c r="J40" s="1019"/>
      <c r="K40" s="1019"/>
      <c r="L40" s="1019"/>
      <c r="M40" s="1019"/>
      <c r="N40" s="1019"/>
      <c r="O40" s="1019"/>
      <c r="P40" s="1019"/>
      <c r="Q40" s="1019"/>
      <c r="R40" s="1019"/>
      <c r="S40" s="1019"/>
      <c r="T40" s="1019"/>
      <c r="U40" s="1019"/>
      <c r="V40" s="1019"/>
      <c r="W40" s="1019"/>
      <c r="X40" s="1019"/>
      <c r="Y40" s="1019"/>
    </row>
    <row r="41" s="1019" customFormat="1" ht="30" customHeight="1">
      <c r="A41" s="1030">
        <f t="shared" si="10"/>
        <v>4036</v>
      </c>
      <c r="B41" s="1052" t="s">
        <v>468</v>
      </c>
      <c r="C41" s="1053"/>
      <c r="D41" s="1053"/>
      <c r="E41" s="1053"/>
      <c r="F41" s="1053"/>
      <c r="G41" s="1069">
        <v>133.33000000000001</v>
      </c>
      <c r="H41" s="1047">
        <f t="shared" ref="H41:H99" si="12">G41*6</f>
        <v>799.98000000000002</v>
      </c>
      <c r="I41" s="1019"/>
      <c r="J41" s="1019"/>
      <c r="K41" s="1019"/>
      <c r="L41" s="1019"/>
      <c r="M41" s="1019"/>
      <c r="N41" s="1019"/>
      <c r="O41" s="1019"/>
      <c r="P41" s="1019"/>
      <c r="Q41" s="1019"/>
      <c r="R41" s="1019"/>
      <c r="S41" s="1019"/>
      <c r="T41" s="1019"/>
      <c r="U41" s="1019"/>
      <c r="V41" s="1019"/>
      <c r="W41" s="1019"/>
      <c r="X41" s="1019"/>
      <c r="Y41" s="1019"/>
    </row>
    <row r="42" s="1019" customFormat="1" ht="30" customHeight="1">
      <c r="A42" s="1030">
        <f t="shared" si="10"/>
        <v>4037</v>
      </c>
      <c r="B42" s="1021" t="s">
        <v>469</v>
      </c>
      <c r="C42" s="1022"/>
      <c r="D42" s="1022"/>
      <c r="E42" s="1022"/>
      <c r="F42" s="1022"/>
      <c r="G42" s="1048">
        <v>166.66999999999999</v>
      </c>
      <c r="H42" s="1049">
        <f t="shared" si="12"/>
        <v>1000.02</v>
      </c>
      <c r="I42" s="1019"/>
      <c r="J42" s="1019"/>
      <c r="K42" s="1019"/>
      <c r="L42" s="1019"/>
      <c r="M42" s="1019"/>
      <c r="N42" s="1019"/>
      <c r="O42" s="1019"/>
      <c r="P42" s="1019"/>
      <c r="Q42" s="1019"/>
      <c r="R42" s="1019"/>
      <c r="S42" s="1019"/>
      <c r="T42" s="1019"/>
      <c r="U42" s="1019"/>
      <c r="V42" s="1019"/>
      <c r="W42" s="1019"/>
      <c r="X42" s="1019"/>
      <c r="Y42" s="1019"/>
    </row>
    <row r="43" s="1019" customFormat="1" ht="30" customHeight="1">
      <c r="A43" s="1030">
        <f t="shared" si="10"/>
        <v>4038</v>
      </c>
      <c r="B43" s="1021" t="s">
        <v>470</v>
      </c>
      <c r="C43" s="1022"/>
      <c r="D43" s="1022"/>
      <c r="E43" s="1022"/>
      <c r="F43" s="1022"/>
      <c r="G43" s="1048">
        <v>208.33000000000001</v>
      </c>
      <c r="H43" s="1049">
        <f t="shared" si="12"/>
        <v>1249.98</v>
      </c>
      <c r="I43" s="1019"/>
      <c r="J43" s="1019"/>
      <c r="K43" s="1019"/>
      <c r="L43" s="1019"/>
      <c r="M43" s="1019"/>
      <c r="N43" s="1019"/>
      <c r="O43" s="1019"/>
      <c r="P43" s="1019"/>
      <c r="Q43" s="1019"/>
      <c r="R43" s="1019"/>
      <c r="S43" s="1019"/>
      <c r="T43" s="1019"/>
      <c r="U43" s="1019"/>
      <c r="V43" s="1019"/>
      <c r="W43" s="1019"/>
      <c r="X43" s="1019"/>
      <c r="Y43" s="1019"/>
    </row>
    <row r="44" s="1019" customFormat="1" ht="30" customHeight="1">
      <c r="A44" s="1030">
        <f t="shared" si="10"/>
        <v>4039</v>
      </c>
      <c r="B44" s="1021" t="s">
        <v>471</v>
      </c>
      <c r="C44" s="1022"/>
      <c r="D44" s="1022"/>
      <c r="E44" s="1022"/>
      <c r="F44" s="1022"/>
      <c r="G44" s="1048">
        <v>275</v>
      </c>
      <c r="H44" s="1049">
        <f t="shared" si="12"/>
        <v>1650</v>
      </c>
      <c r="I44" s="1019"/>
      <c r="J44" s="1019"/>
      <c r="K44" s="1019"/>
      <c r="L44" s="1019"/>
      <c r="M44" s="1019"/>
      <c r="N44" s="1019"/>
      <c r="O44" s="1019"/>
      <c r="P44" s="1019"/>
      <c r="Q44" s="1019"/>
      <c r="R44" s="1019"/>
      <c r="S44" s="1019"/>
      <c r="T44" s="1019"/>
      <c r="U44" s="1019"/>
      <c r="V44" s="1019"/>
      <c r="W44" s="1019"/>
      <c r="X44" s="1019"/>
      <c r="Y44" s="1019"/>
    </row>
    <row r="45" s="1019" customFormat="1" ht="30" customHeight="1">
      <c r="A45" s="1030">
        <f t="shared" si="10"/>
        <v>4040</v>
      </c>
      <c r="B45" s="1021" t="s">
        <v>472</v>
      </c>
      <c r="C45" s="1022"/>
      <c r="D45" s="1022"/>
      <c r="E45" s="1022"/>
      <c r="F45" s="1022"/>
      <c r="G45" s="1048">
        <v>358.32999999999998</v>
      </c>
      <c r="H45" s="1049">
        <f t="shared" si="12"/>
        <v>2149.98</v>
      </c>
      <c r="I45" s="1019"/>
      <c r="J45" s="1019"/>
      <c r="K45" s="1019"/>
      <c r="L45" s="1019"/>
      <c r="M45" s="1019"/>
      <c r="N45" s="1019"/>
      <c r="O45" s="1019"/>
      <c r="P45" s="1019"/>
      <c r="Q45" s="1019"/>
      <c r="R45" s="1019"/>
      <c r="S45" s="1019"/>
      <c r="T45" s="1019"/>
      <c r="U45" s="1019"/>
      <c r="V45" s="1019"/>
      <c r="W45" s="1019"/>
      <c r="X45" s="1019"/>
      <c r="Y45" s="1019"/>
    </row>
    <row r="46" s="1019" customFormat="1" ht="30" customHeight="1">
      <c r="A46" s="1030">
        <f t="shared" si="10"/>
        <v>4041</v>
      </c>
      <c r="B46" s="1021" t="s">
        <v>473</v>
      </c>
      <c r="C46" s="1022"/>
      <c r="D46" s="1022"/>
      <c r="E46" s="1022"/>
      <c r="F46" s="1022"/>
      <c r="G46" s="1048">
        <v>400</v>
      </c>
      <c r="H46" s="1049">
        <f t="shared" si="12"/>
        <v>2400</v>
      </c>
      <c r="I46" s="1019"/>
      <c r="J46" s="1019"/>
      <c r="K46" s="1019"/>
      <c r="L46" s="1019"/>
      <c r="M46" s="1019"/>
      <c r="N46" s="1019"/>
      <c r="O46" s="1019"/>
      <c r="P46" s="1019"/>
      <c r="Q46" s="1019"/>
      <c r="R46" s="1019"/>
      <c r="S46" s="1019"/>
      <c r="T46" s="1019"/>
      <c r="U46" s="1019"/>
      <c r="V46" s="1019"/>
      <c r="W46" s="1019"/>
      <c r="X46" s="1019"/>
      <c r="Y46" s="1019"/>
    </row>
    <row r="47" s="1019" customFormat="1" ht="30" customHeight="1">
      <c r="A47" s="1030">
        <f t="shared" si="10"/>
        <v>4042</v>
      </c>
      <c r="B47" s="1027" t="s">
        <v>474</v>
      </c>
      <c r="C47" s="1028"/>
      <c r="D47" s="1028"/>
      <c r="E47" s="1028"/>
      <c r="F47" s="1028"/>
      <c r="G47" s="1070">
        <v>575</v>
      </c>
      <c r="H47" s="1071">
        <f t="shared" si="12"/>
        <v>3450</v>
      </c>
      <c r="I47" s="1019"/>
      <c r="J47" s="1019"/>
      <c r="K47" s="1019"/>
      <c r="L47" s="1019"/>
      <c r="M47" s="1019"/>
      <c r="N47" s="1019"/>
      <c r="O47" s="1019"/>
      <c r="P47" s="1019"/>
      <c r="Q47" s="1019"/>
      <c r="R47" s="1019"/>
      <c r="S47" s="1019"/>
      <c r="T47" s="1019"/>
      <c r="U47" s="1019"/>
      <c r="V47" s="1019"/>
      <c r="W47" s="1019"/>
      <c r="X47" s="1019"/>
      <c r="Y47" s="1019"/>
    </row>
    <row r="48" s="1019" customFormat="1" ht="30" customHeight="1">
      <c r="A48" s="1030">
        <f t="shared" si="10"/>
        <v>4043</v>
      </c>
      <c r="B48" s="1044" t="s">
        <v>475</v>
      </c>
      <c r="C48" s="1045"/>
      <c r="D48" s="1045"/>
      <c r="E48" s="1045"/>
      <c r="F48" s="1045"/>
      <c r="G48" s="1046">
        <v>616.64999999999998</v>
      </c>
      <c r="H48" s="1047">
        <f t="shared" si="12"/>
        <v>3699.8999999999996</v>
      </c>
      <c r="I48" s="1019"/>
      <c r="J48" s="1019"/>
      <c r="K48" s="1019"/>
      <c r="L48" s="1019"/>
      <c r="M48" s="1019"/>
      <c r="N48" s="1019"/>
      <c r="O48" s="1019"/>
      <c r="P48" s="1019"/>
      <c r="Q48" s="1019"/>
      <c r="R48" s="1019"/>
      <c r="S48" s="1019"/>
      <c r="T48" s="1019"/>
      <c r="U48" s="1019"/>
      <c r="V48" s="1019"/>
      <c r="W48" s="1019"/>
      <c r="X48" s="1019"/>
      <c r="Y48" s="1019"/>
    </row>
    <row r="49" s="1019" customFormat="1" ht="30" customHeight="1">
      <c r="A49" s="1030">
        <f t="shared" si="10"/>
        <v>4044</v>
      </c>
      <c r="B49" s="1072" t="s">
        <v>476</v>
      </c>
      <c r="C49" s="1073"/>
      <c r="D49" s="1073"/>
      <c r="E49" s="1073"/>
      <c r="F49" s="1073"/>
      <c r="G49" s="1050">
        <v>733.33000000000004</v>
      </c>
      <c r="H49" s="1051">
        <f t="shared" si="12"/>
        <v>4399.9800000000005</v>
      </c>
      <c r="I49" s="1019"/>
      <c r="J49" s="1019"/>
      <c r="K49" s="1019"/>
      <c r="L49" s="1019"/>
      <c r="M49" s="1019"/>
      <c r="N49" s="1019"/>
      <c r="O49" s="1019"/>
      <c r="P49" s="1019"/>
      <c r="Q49" s="1019"/>
      <c r="R49" s="1019"/>
      <c r="S49" s="1019"/>
      <c r="T49" s="1019"/>
      <c r="U49" s="1019"/>
      <c r="V49" s="1019"/>
      <c r="W49" s="1019"/>
      <c r="X49" s="1019"/>
      <c r="Y49" s="1019"/>
    </row>
    <row r="50" s="1019" customFormat="1" ht="30" customHeight="1">
      <c r="A50" s="1030">
        <f t="shared" si="10"/>
        <v>4045</v>
      </c>
      <c r="B50" s="1052" t="s">
        <v>477</v>
      </c>
      <c r="C50" s="1053"/>
      <c r="D50" s="1053"/>
      <c r="E50" s="1053"/>
      <c r="F50" s="1053"/>
      <c r="G50" s="1069">
        <v>750</v>
      </c>
      <c r="H50" s="1074">
        <f t="shared" si="12"/>
        <v>4500</v>
      </c>
      <c r="I50" s="1019"/>
      <c r="J50" s="1019"/>
      <c r="K50" s="1019"/>
      <c r="L50" s="1019"/>
      <c r="M50" s="1019"/>
      <c r="N50" s="1019"/>
      <c r="O50" s="1019"/>
      <c r="P50" s="1019"/>
      <c r="Q50" s="1019"/>
      <c r="R50" s="1019"/>
      <c r="S50" s="1019"/>
      <c r="T50" s="1019"/>
      <c r="U50" s="1019"/>
      <c r="V50" s="1019"/>
      <c r="W50" s="1019"/>
      <c r="X50" s="1019"/>
      <c r="Y50" s="1019"/>
    </row>
    <row r="51" s="1019" customFormat="1" ht="30" customHeight="1">
      <c r="A51" s="1030">
        <f t="shared" si="10"/>
        <v>4046</v>
      </c>
      <c r="B51" s="1075" t="s">
        <v>478</v>
      </c>
      <c r="C51" s="1076"/>
      <c r="D51" s="1076"/>
      <c r="E51" s="1076"/>
      <c r="F51" s="1076"/>
      <c r="G51" s="1048">
        <v>875</v>
      </c>
      <c r="H51" s="1049">
        <f t="shared" si="12"/>
        <v>5250</v>
      </c>
      <c r="I51" s="1019"/>
      <c r="J51" s="1019"/>
      <c r="K51" s="1019"/>
      <c r="L51" s="1019"/>
      <c r="M51" s="1019"/>
      <c r="N51" s="1019"/>
      <c r="O51" s="1019"/>
      <c r="P51" s="1019"/>
      <c r="Q51" s="1019"/>
      <c r="R51" s="1019"/>
      <c r="S51" s="1019"/>
      <c r="T51" s="1019"/>
      <c r="U51" s="1019"/>
      <c r="V51" s="1019"/>
      <c r="W51" s="1019"/>
      <c r="X51" s="1019"/>
      <c r="Y51" s="1019"/>
    </row>
    <row r="52" s="1019" customFormat="1" ht="30" customHeight="1">
      <c r="A52" s="1030">
        <f t="shared" si="10"/>
        <v>4047</v>
      </c>
      <c r="B52" s="1027" t="s">
        <v>479</v>
      </c>
      <c r="C52" s="1028"/>
      <c r="D52" s="1028"/>
      <c r="E52" s="1028"/>
      <c r="F52" s="1077"/>
      <c r="G52" s="1029">
        <v>66.670000000000002</v>
      </c>
      <c r="H52" s="1071">
        <f t="shared" si="12"/>
        <v>400.01999999999998</v>
      </c>
      <c r="I52" s="1019"/>
      <c r="J52" s="1019"/>
      <c r="K52" s="1019"/>
      <c r="L52" s="1019"/>
      <c r="M52" s="1019"/>
      <c r="N52" s="1019"/>
      <c r="O52" s="1019"/>
      <c r="P52" s="1019"/>
      <c r="Q52" s="1019"/>
      <c r="R52" s="1019"/>
      <c r="S52" s="1019"/>
      <c r="T52" s="1019"/>
      <c r="U52" s="1019"/>
      <c r="V52" s="1019"/>
      <c r="W52" s="1019"/>
      <c r="X52" s="1019"/>
      <c r="Y52" s="1019"/>
    </row>
    <row r="53" s="1019" customFormat="1" ht="30" customHeight="1">
      <c r="A53" s="1020">
        <f t="shared" si="10"/>
        <v>4048</v>
      </c>
      <c r="B53" s="1027" t="s">
        <v>480</v>
      </c>
      <c r="C53" s="1028"/>
      <c r="D53" s="1028"/>
      <c r="E53" s="1028"/>
      <c r="F53" s="1028"/>
      <c r="G53" s="1070">
        <v>83.329999999999998</v>
      </c>
      <c r="H53" s="1071">
        <f t="shared" si="12"/>
        <v>499.98000000000002</v>
      </c>
      <c r="I53" s="1019"/>
      <c r="J53" s="1019"/>
      <c r="K53" s="1019"/>
      <c r="L53" s="1019"/>
      <c r="M53" s="1019"/>
      <c r="N53" s="1019"/>
      <c r="O53" s="1019"/>
      <c r="P53" s="1019"/>
      <c r="Q53" s="1019"/>
      <c r="R53" s="1019"/>
      <c r="S53" s="1019"/>
      <c r="T53" s="1019"/>
      <c r="U53" s="1019"/>
      <c r="V53" s="1019"/>
      <c r="W53" s="1019"/>
      <c r="X53" s="1019"/>
      <c r="Y53" s="1019"/>
    </row>
    <row r="54" s="1019" customFormat="1" ht="30" customHeight="1">
      <c r="A54" s="1020">
        <f t="shared" si="10"/>
        <v>4049</v>
      </c>
      <c r="B54" s="1021" t="s">
        <v>481</v>
      </c>
      <c r="C54" s="1022"/>
      <c r="D54" s="1022"/>
      <c r="E54" s="1022"/>
      <c r="F54" s="1022"/>
      <c r="G54" s="1048">
        <v>108.33</v>
      </c>
      <c r="H54" s="1049">
        <f t="shared" si="12"/>
        <v>649.98000000000002</v>
      </c>
      <c r="I54" s="1019"/>
      <c r="J54" s="1019"/>
      <c r="K54" s="1019"/>
      <c r="L54" s="1019"/>
      <c r="M54" s="1019"/>
      <c r="N54" s="1019"/>
      <c r="O54" s="1019"/>
      <c r="P54" s="1019"/>
      <c r="Q54" s="1019"/>
      <c r="R54" s="1019"/>
      <c r="S54" s="1019"/>
      <c r="T54" s="1019"/>
      <c r="U54" s="1019"/>
      <c r="V54" s="1019"/>
      <c r="W54" s="1019"/>
      <c r="X54" s="1019"/>
      <c r="Y54" s="1019"/>
    </row>
    <row r="55" s="1019" customFormat="1" ht="30" customHeight="1">
      <c r="A55" s="1020">
        <f t="shared" si="10"/>
        <v>4050</v>
      </c>
      <c r="B55" s="1036" t="s">
        <v>482</v>
      </c>
      <c r="C55" s="1037"/>
      <c r="D55" s="1037"/>
      <c r="E55" s="1037"/>
      <c r="F55" s="1037"/>
      <c r="G55" s="1050">
        <v>116.67</v>
      </c>
      <c r="H55" s="1051">
        <f t="shared" si="12"/>
        <v>700.01999999999998</v>
      </c>
      <c r="I55" s="1019"/>
      <c r="J55" s="1019"/>
      <c r="K55" s="1019"/>
      <c r="L55" s="1019"/>
      <c r="M55" s="1019"/>
      <c r="N55" s="1019"/>
      <c r="O55" s="1019"/>
      <c r="P55" s="1019"/>
      <c r="Q55" s="1019"/>
      <c r="R55" s="1019"/>
      <c r="S55" s="1019"/>
      <c r="T55" s="1019"/>
      <c r="U55" s="1019"/>
      <c r="V55" s="1019"/>
      <c r="W55" s="1019"/>
      <c r="X55" s="1019"/>
      <c r="Y55" s="1019"/>
    </row>
    <row r="56" s="1019" customFormat="1" ht="30" customHeight="1">
      <c r="A56" s="1020">
        <f t="shared" si="10"/>
        <v>4051</v>
      </c>
      <c r="B56" s="1021" t="s">
        <v>483</v>
      </c>
      <c r="C56" s="1022"/>
      <c r="D56" s="1022"/>
      <c r="E56" s="1022"/>
      <c r="F56" s="1022"/>
      <c r="G56" s="1048">
        <v>125</v>
      </c>
      <c r="H56" s="1049">
        <f t="shared" si="12"/>
        <v>750</v>
      </c>
      <c r="I56" s="1019"/>
      <c r="J56" s="1019"/>
      <c r="K56" s="1019"/>
      <c r="L56" s="1019"/>
      <c r="M56" s="1019"/>
      <c r="N56" s="1019"/>
      <c r="O56" s="1019"/>
      <c r="P56" s="1019"/>
      <c r="Q56" s="1019"/>
      <c r="R56" s="1019"/>
      <c r="S56" s="1019"/>
      <c r="T56" s="1019"/>
      <c r="U56" s="1019"/>
      <c r="V56" s="1019"/>
      <c r="W56" s="1019"/>
      <c r="X56" s="1019"/>
      <c r="Y56" s="1019"/>
    </row>
    <row r="57" s="1019" customFormat="1" ht="30" customHeight="1">
      <c r="A57" s="1020">
        <f t="shared" si="10"/>
        <v>4052</v>
      </c>
      <c r="B57" s="1021" t="s">
        <v>484</v>
      </c>
      <c r="C57" s="1022"/>
      <c r="D57" s="1022"/>
      <c r="E57" s="1022"/>
      <c r="F57" s="1022"/>
      <c r="G57" s="1048">
        <v>141.66999999999999</v>
      </c>
      <c r="H57" s="1049">
        <f t="shared" si="12"/>
        <v>850.01999999999998</v>
      </c>
      <c r="I57" s="1019"/>
      <c r="J57" s="1019"/>
      <c r="K57" s="1019"/>
      <c r="L57" s="1019"/>
      <c r="M57" s="1019"/>
      <c r="N57" s="1019"/>
      <c r="O57" s="1019"/>
      <c r="P57" s="1019"/>
      <c r="Q57" s="1019"/>
      <c r="R57" s="1019"/>
      <c r="S57" s="1019"/>
      <c r="T57" s="1019"/>
      <c r="U57" s="1019"/>
      <c r="V57" s="1019"/>
      <c r="W57" s="1019"/>
      <c r="X57" s="1019"/>
      <c r="Y57" s="1019"/>
    </row>
    <row r="58" s="1019" customFormat="1" ht="30" customHeight="1">
      <c r="A58" s="1020">
        <f t="shared" si="10"/>
        <v>4053</v>
      </c>
      <c r="B58" s="1036" t="s">
        <v>485</v>
      </c>
      <c r="C58" s="1037"/>
      <c r="D58" s="1037"/>
      <c r="E58" s="1037"/>
      <c r="F58" s="1037"/>
      <c r="G58" s="1048">
        <v>125</v>
      </c>
      <c r="H58" s="1049">
        <f t="shared" si="12"/>
        <v>750</v>
      </c>
      <c r="I58" s="1019"/>
      <c r="J58" s="1019"/>
      <c r="K58" s="1019"/>
      <c r="L58" s="1019"/>
      <c r="M58" s="1019"/>
      <c r="N58" s="1019"/>
      <c r="O58" s="1019"/>
      <c r="P58" s="1019"/>
      <c r="Q58" s="1019"/>
      <c r="R58" s="1019"/>
      <c r="S58" s="1019"/>
      <c r="T58" s="1019"/>
      <c r="U58" s="1019"/>
      <c r="V58" s="1019"/>
      <c r="W58" s="1019"/>
      <c r="X58" s="1019"/>
      <c r="Y58" s="1019"/>
    </row>
    <row r="59" s="1019" customFormat="1" ht="30" hidden="1" customHeight="1">
      <c r="A59" s="1030">
        <f t="shared" si="10"/>
        <v>4054</v>
      </c>
      <c r="B59" s="1040" t="s">
        <v>486</v>
      </c>
      <c r="C59" s="1041"/>
      <c r="D59" s="1041"/>
      <c r="E59" s="1041"/>
      <c r="F59" s="1041"/>
      <c r="G59" s="1078">
        <v>90</v>
      </c>
      <c r="H59" s="1079">
        <f t="shared" si="12"/>
        <v>540</v>
      </c>
      <c r="I59" s="1019"/>
      <c r="J59" s="1019"/>
      <c r="K59" s="1019"/>
      <c r="L59" s="1019"/>
      <c r="M59" s="1019"/>
      <c r="N59" s="1019"/>
      <c r="O59" s="1019"/>
      <c r="P59" s="1019"/>
      <c r="Q59" s="1019"/>
      <c r="R59" s="1019"/>
      <c r="S59" s="1019"/>
      <c r="T59" s="1019"/>
      <c r="U59" s="1019"/>
      <c r="V59" s="1019"/>
      <c r="W59" s="1019"/>
      <c r="X59" s="1019"/>
      <c r="Y59" s="1019"/>
    </row>
    <row r="60" s="1019" customFormat="1" ht="30" customHeight="1">
      <c r="A60" s="1020">
        <f t="shared" si="10"/>
        <v>4055</v>
      </c>
      <c r="B60" s="1021" t="s">
        <v>487</v>
      </c>
      <c r="C60" s="1022"/>
      <c r="D60" s="1022"/>
      <c r="E60" s="1022"/>
      <c r="F60" s="1022"/>
      <c r="G60" s="1023">
        <v>133.33000000000001</v>
      </c>
      <c r="H60" s="1049">
        <f t="shared" si="12"/>
        <v>799.98000000000002</v>
      </c>
      <c r="I60" s="1019"/>
      <c r="J60" s="1019"/>
      <c r="K60" s="1019"/>
      <c r="L60" s="1019"/>
      <c r="M60" s="1019"/>
      <c r="N60" s="1019"/>
      <c r="O60" s="1019"/>
      <c r="P60" s="1019"/>
      <c r="Q60" s="1019"/>
      <c r="R60" s="1019"/>
      <c r="S60" s="1019"/>
      <c r="T60" s="1019"/>
      <c r="U60" s="1019"/>
      <c r="V60" s="1019"/>
      <c r="W60" s="1019"/>
      <c r="X60" s="1019"/>
      <c r="Y60" s="1019"/>
    </row>
    <row r="61" s="1019" customFormat="1" ht="30" customHeight="1">
      <c r="A61" s="1020">
        <f t="shared" si="10"/>
        <v>4056</v>
      </c>
      <c r="B61" s="1036" t="s">
        <v>488</v>
      </c>
      <c r="C61" s="1037"/>
      <c r="D61" s="1037"/>
      <c r="E61" s="1037"/>
      <c r="F61" s="1037"/>
      <c r="G61" s="1068">
        <v>166.66999999999999</v>
      </c>
      <c r="H61" s="1051">
        <f t="shared" si="12"/>
        <v>1000.02</v>
      </c>
      <c r="I61" s="1019"/>
      <c r="J61" s="1019"/>
      <c r="K61" s="1019"/>
      <c r="L61" s="1019"/>
      <c r="M61" s="1019"/>
      <c r="N61" s="1019"/>
      <c r="O61" s="1019"/>
      <c r="P61" s="1019"/>
      <c r="Q61" s="1019"/>
      <c r="R61" s="1019"/>
      <c r="S61" s="1019"/>
      <c r="T61" s="1019"/>
      <c r="U61" s="1019"/>
      <c r="V61" s="1019"/>
      <c r="W61" s="1019"/>
      <c r="X61" s="1019"/>
      <c r="Y61" s="1019"/>
    </row>
    <row r="62" s="1019" customFormat="1" ht="30" customHeight="1">
      <c r="A62" s="1030">
        <f t="shared" si="10"/>
        <v>4057</v>
      </c>
      <c r="B62" s="1044" t="s">
        <v>489</v>
      </c>
      <c r="C62" s="1045"/>
      <c r="D62" s="1045"/>
      <c r="E62" s="1045"/>
      <c r="F62" s="1045"/>
      <c r="G62" s="1080">
        <v>132</v>
      </c>
      <c r="H62" s="1047"/>
      <c r="I62" s="1019"/>
      <c r="J62" s="1019"/>
      <c r="K62" s="1019"/>
      <c r="L62" s="1019"/>
      <c r="M62" s="1019"/>
      <c r="N62" s="1019"/>
      <c r="O62" s="1019"/>
      <c r="P62" s="1019"/>
      <c r="Q62" s="1019"/>
      <c r="R62" s="1019"/>
      <c r="S62" s="1019"/>
      <c r="T62" s="1019"/>
      <c r="U62" s="1019"/>
      <c r="V62" s="1019"/>
      <c r="W62" s="1019"/>
      <c r="X62" s="1019"/>
      <c r="Y62" s="1019"/>
    </row>
    <row r="63" s="1019" customFormat="1" ht="30" customHeight="1">
      <c r="A63" s="1020">
        <f t="shared" si="10"/>
        <v>4058</v>
      </c>
      <c r="B63" s="1021" t="s">
        <v>490</v>
      </c>
      <c r="C63" s="1022"/>
      <c r="D63" s="1022"/>
      <c r="E63" s="1022"/>
      <c r="F63" s="1022"/>
      <c r="G63" s="1023">
        <v>125</v>
      </c>
      <c r="H63" s="1049">
        <f t="shared" si="12"/>
        <v>750</v>
      </c>
      <c r="I63" s="1019"/>
      <c r="J63" s="1019"/>
      <c r="K63" s="1019"/>
      <c r="L63" s="1019"/>
      <c r="M63" s="1019"/>
      <c r="N63" s="1019"/>
      <c r="O63" s="1019"/>
      <c r="P63" s="1019"/>
      <c r="Q63" s="1019"/>
      <c r="R63" s="1019"/>
      <c r="S63" s="1019"/>
      <c r="T63" s="1019"/>
      <c r="U63" s="1019"/>
      <c r="V63" s="1019"/>
      <c r="W63" s="1019"/>
      <c r="X63" s="1019"/>
      <c r="Y63" s="1019"/>
    </row>
    <row r="64" s="1019" customFormat="1" ht="30" customHeight="1">
      <c r="A64" s="1020">
        <f t="shared" si="10"/>
        <v>4059</v>
      </c>
      <c r="B64" s="1057" t="s">
        <v>491</v>
      </c>
      <c r="C64" s="1058"/>
      <c r="D64" s="1058"/>
      <c r="E64" s="1058"/>
      <c r="F64" s="1058"/>
      <c r="G64" s="1081">
        <v>175</v>
      </c>
      <c r="H64" s="1049">
        <f t="shared" si="12"/>
        <v>1050</v>
      </c>
      <c r="I64" s="1019"/>
      <c r="J64" s="1019"/>
      <c r="K64" s="1019"/>
      <c r="L64" s="1019"/>
      <c r="M64" s="1019"/>
      <c r="N64" s="1019"/>
      <c r="O64" s="1019"/>
      <c r="P64" s="1019"/>
      <c r="Q64" s="1019"/>
      <c r="R64" s="1019"/>
      <c r="S64" s="1019"/>
      <c r="T64" s="1019"/>
      <c r="U64" s="1019"/>
      <c r="V64" s="1019"/>
      <c r="W64" s="1019"/>
      <c r="X64" s="1019"/>
      <c r="Y64" s="1019"/>
    </row>
    <row r="65" s="1019" customFormat="1" ht="30" hidden="1" customHeight="1">
      <c r="A65" s="1030">
        <f t="shared" si="10"/>
        <v>4060</v>
      </c>
      <c r="B65" s="1040" t="s">
        <v>492</v>
      </c>
      <c r="C65" s="1041"/>
      <c r="D65" s="1041"/>
      <c r="E65" s="1041"/>
      <c r="F65" s="1041"/>
      <c r="G65" s="1082">
        <v>120</v>
      </c>
      <c r="H65" s="1071">
        <f t="shared" si="12"/>
        <v>720</v>
      </c>
      <c r="I65" s="1019"/>
      <c r="J65" s="1019"/>
      <c r="K65" s="1019"/>
      <c r="L65" s="1019"/>
      <c r="M65" s="1019"/>
      <c r="N65" s="1019"/>
      <c r="O65" s="1019"/>
      <c r="P65" s="1019"/>
      <c r="Q65" s="1019"/>
      <c r="R65" s="1019"/>
      <c r="S65" s="1019"/>
      <c r="T65" s="1019"/>
      <c r="U65" s="1019"/>
      <c r="V65" s="1019"/>
      <c r="W65" s="1019"/>
      <c r="X65" s="1019"/>
      <c r="Y65" s="1019"/>
    </row>
    <row r="66" s="1019" customFormat="1" ht="30" customHeight="1">
      <c r="A66" s="1020">
        <f t="shared" si="10"/>
        <v>4061</v>
      </c>
      <c r="B66" s="1044" t="s">
        <v>493</v>
      </c>
      <c r="C66" s="1045"/>
      <c r="D66" s="1045"/>
      <c r="E66" s="1045"/>
      <c r="F66" s="1045"/>
      <c r="G66" s="1046">
        <v>145</v>
      </c>
      <c r="H66" s="1047">
        <f t="shared" si="12"/>
        <v>870</v>
      </c>
      <c r="I66" s="1019"/>
      <c r="J66" s="1019"/>
      <c r="K66" s="1019"/>
      <c r="L66" s="1019"/>
      <c r="M66" s="1019"/>
      <c r="N66" s="1019"/>
      <c r="O66" s="1019"/>
      <c r="P66" s="1019"/>
      <c r="Q66" s="1019"/>
      <c r="R66" s="1019"/>
      <c r="S66" s="1019"/>
      <c r="T66" s="1019"/>
      <c r="U66" s="1019"/>
      <c r="V66" s="1019"/>
      <c r="W66" s="1019"/>
      <c r="X66" s="1019"/>
      <c r="Y66" s="1019"/>
    </row>
    <row r="67" s="1019" customFormat="1" ht="30" customHeight="1">
      <c r="A67" s="1020">
        <f t="shared" si="10"/>
        <v>4062</v>
      </c>
      <c r="B67" s="1036" t="s">
        <v>494</v>
      </c>
      <c r="C67" s="1037"/>
      <c r="D67" s="1037"/>
      <c r="E67" s="1037"/>
      <c r="F67" s="1037"/>
      <c r="G67" s="1068">
        <v>175</v>
      </c>
      <c r="H67" s="1051">
        <f t="shared" si="12"/>
        <v>1050</v>
      </c>
      <c r="I67" s="1019"/>
      <c r="J67" s="1019"/>
      <c r="K67" s="1019"/>
      <c r="L67" s="1019"/>
      <c r="M67" s="1019"/>
      <c r="N67" s="1019"/>
      <c r="O67" s="1019"/>
      <c r="P67" s="1019"/>
      <c r="Q67" s="1019"/>
      <c r="R67" s="1019"/>
      <c r="S67" s="1019"/>
      <c r="T67" s="1019"/>
      <c r="U67" s="1019"/>
      <c r="V67" s="1019"/>
      <c r="W67" s="1019"/>
      <c r="X67" s="1019"/>
      <c r="Y67" s="1019"/>
    </row>
    <row r="68" s="1019" customFormat="1" ht="30" customHeight="1">
      <c r="A68" s="1020">
        <f t="shared" si="10"/>
        <v>4063</v>
      </c>
      <c r="B68" s="1052" t="s">
        <v>495</v>
      </c>
      <c r="C68" s="1053"/>
      <c r="D68" s="1053"/>
      <c r="E68" s="1053"/>
      <c r="F68" s="1053"/>
      <c r="G68" s="1069">
        <v>180</v>
      </c>
      <c r="H68" s="1074">
        <f t="shared" si="12"/>
        <v>1080</v>
      </c>
      <c r="I68" s="1019"/>
      <c r="J68" s="1019"/>
      <c r="K68" s="1019"/>
      <c r="L68" s="1019"/>
      <c r="M68" s="1019"/>
      <c r="N68" s="1019"/>
      <c r="O68" s="1019"/>
      <c r="P68" s="1019"/>
      <c r="Q68" s="1019"/>
      <c r="R68" s="1019"/>
      <c r="S68" s="1019"/>
      <c r="T68" s="1019"/>
      <c r="U68" s="1019"/>
      <c r="V68" s="1019"/>
      <c r="W68" s="1019"/>
      <c r="X68" s="1019"/>
      <c r="Y68" s="1019"/>
    </row>
    <row r="69" s="1019" customFormat="1" ht="30" customHeight="1">
      <c r="A69" s="1020">
        <f t="shared" si="10"/>
        <v>4064</v>
      </c>
      <c r="B69" s="1021" t="s">
        <v>496</v>
      </c>
      <c r="C69" s="1022"/>
      <c r="D69" s="1022"/>
      <c r="E69" s="1022"/>
      <c r="F69" s="1022"/>
      <c r="G69" s="1048">
        <v>216.66999999999999</v>
      </c>
      <c r="H69" s="1049">
        <f t="shared" si="12"/>
        <v>1300.02</v>
      </c>
      <c r="I69" s="1019"/>
      <c r="J69" s="1019"/>
      <c r="K69" s="1019"/>
      <c r="L69" s="1019"/>
      <c r="M69" s="1019"/>
      <c r="N69" s="1019"/>
      <c r="O69" s="1019"/>
      <c r="P69" s="1019"/>
      <c r="Q69" s="1019"/>
      <c r="R69" s="1019"/>
      <c r="S69" s="1019"/>
      <c r="T69" s="1019"/>
      <c r="U69" s="1019"/>
      <c r="V69" s="1019"/>
      <c r="W69" s="1019"/>
      <c r="X69" s="1019"/>
      <c r="Y69" s="1019"/>
    </row>
    <row r="70" s="1019" customFormat="1" ht="30" customHeight="1">
      <c r="A70" s="1020">
        <f t="shared" si="10"/>
        <v>4065</v>
      </c>
      <c r="B70" s="1036" t="s">
        <v>497</v>
      </c>
      <c r="C70" s="1037"/>
      <c r="D70" s="1037"/>
      <c r="E70" s="1037"/>
      <c r="F70" s="1037"/>
      <c r="G70" s="1050">
        <v>291.67000000000002</v>
      </c>
      <c r="H70" s="1051">
        <f t="shared" si="12"/>
        <v>1750.02</v>
      </c>
      <c r="I70" s="1019"/>
      <c r="J70" s="1019"/>
      <c r="K70" s="1019"/>
      <c r="L70" s="1019"/>
      <c r="M70" s="1019"/>
      <c r="N70" s="1019"/>
      <c r="O70" s="1019"/>
      <c r="P70" s="1019"/>
      <c r="Q70" s="1019"/>
      <c r="R70" s="1019"/>
      <c r="S70" s="1019"/>
      <c r="T70" s="1019"/>
      <c r="U70" s="1019"/>
      <c r="V70" s="1019"/>
      <c r="W70" s="1019"/>
      <c r="X70" s="1019"/>
      <c r="Y70" s="1019"/>
    </row>
    <row r="71" s="1019" customFormat="1" ht="30" customHeight="1">
      <c r="A71" s="1020">
        <f t="shared" si="10"/>
        <v>4066</v>
      </c>
      <c r="B71" s="1044" t="s">
        <v>498</v>
      </c>
      <c r="C71" s="1045"/>
      <c r="D71" s="1045"/>
      <c r="E71" s="1045"/>
      <c r="F71" s="1045"/>
      <c r="G71" s="1048">
        <v>180</v>
      </c>
      <c r="H71" s="1047">
        <f t="shared" si="12"/>
        <v>1080</v>
      </c>
      <c r="I71" s="1019"/>
      <c r="J71" s="1019"/>
      <c r="K71" s="1019"/>
      <c r="L71" s="1019"/>
      <c r="M71" s="1019"/>
      <c r="N71" s="1019"/>
      <c r="O71" s="1019"/>
      <c r="P71" s="1019"/>
      <c r="Q71" s="1019"/>
      <c r="R71" s="1019"/>
      <c r="S71" s="1019"/>
      <c r="T71" s="1019"/>
      <c r="U71" s="1019"/>
      <c r="V71" s="1019"/>
      <c r="W71" s="1019"/>
      <c r="X71" s="1019"/>
      <c r="Y71" s="1019"/>
    </row>
    <row r="72" s="1019" customFormat="1" ht="30" customHeight="1">
      <c r="A72" s="1020">
        <f t="shared" si="10"/>
        <v>4067</v>
      </c>
      <c r="B72" s="1027" t="s">
        <v>499</v>
      </c>
      <c r="C72" s="1028"/>
      <c r="D72" s="1028"/>
      <c r="E72" s="1028"/>
      <c r="F72" s="1028"/>
      <c r="G72" s="1070">
        <v>208.33000000000001</v>
      </c>
      <c r="H72" s="1071">
        <f t="shared" si="12"/>
        <v>1249.98</v>
      </c>
      <c r="I72" s="1019"/>
      <c r="J72" s="1019"/>
      <c r="K72" s="1019"/>
      <c r="L72" s="1019"/>
      <c r="M72" s="1019"/>
      <c r="N72" s="1019"/>
      <c r="O72" s="1019"/>
      <c r="P72" s="1019"/>
      <c r="Q72" s="1019"/>
      <c r="R72" s="1019"/>
      <c r="S72" s="1019"/>
      <c r="T72" s="1019"/>
      <c r="U72" s="1019"/>
      <c r="V72" s="1019"/>
      <c r="W72" s="1019"/>
      <c r="X72" s="1019"/>
      <c r="Y72" s="1019"/>
    </row>
    <row r="73" s="1019" customFormat="1" ht="30" customHeight="1">
      <c r="A73" s="1020">
        <f t="shared" si="10"/>
        <v>4068</v>
      </c>
      <c r="B73" s="1044" t="s">
        <v>500</v>
      </c>
      <c r="C73" s="1045"/>
      <c r="D73" s="1045"/>
      <c r="E73" s="1045"/>
      <c r="F73" s="1045"/>
      <c r="G73" s="1046">
        <v>241.66999999999999</v>
      </c>
      <c r="H73" s="1047">
        <f t="shared" si="12"/>
        <v>1450.02</v>
      </c>
      <c r="I73" s="1019"/>
      <c r="J73" s="1019"/>
      <c r="K73" s="1019"/>
      <c r="L73" s="1019"/>
      <c r="M73" s="1019"/>
      <c r="N73" s="1019"/>
      <c r="O73" s="1019"/>
      <c r="P73" s="1019"/>
      <c r="Q73" s="1019"/>
      <c r="R73" s="1019"/>
      <c r="S73" s="1019"/>
      <c r="T73" s="1019"/>
      <c r="U73" s="1019"/>
      <c r="V73" s="1019"/>
      <c r="W73" s="1019"/>
      <c r="X73" s="1019"/>
      <c r="Y73" s="1019"/>
    </row>
    <row r="74" s="1019" customFormat="1" ht="30" customHeight="1">
      <c r="A74" s="1020">
        <f t="shared" si="10"/>
        <v>4069</v>
      </c>
      <c r="B74" s="1021" t="s">
        <v>501</v>
      </c>
      <c r="C74" s="1022"/>
      <c r="D74" s="1022"/>
      <c r="E74" s="1022"/>
      <c r="F74" s="1022"/>
      <c r="G74" s="1048">
        <v>258.32999999999998</v>
      </c>
      <c r="H74" s="1049">
        <f t="shared" si="12"/>
        <v>1549.98</v>
      </c>
      <c r="I74" s="1019"/>
      <c r="J74" s="1019"/>
      <c r="K74" s="1019"/>
      <c r="L74" s="1019"/>
      <c r="M74" s="1019"/>
      <c r="N74" s="1019"/>
      <c r="O74" s="1019"/>
      <c r="P74" s="1019"/>
      <c r="Q74" s="1019"/>
      <c r="R74" s="1019"/>
      <c r="S74" s="1019"/>
      <c r="T74" s="1019"/>
      <c r="U74" s="1019"/>
      <c r="V74" s="1019"/>
      <c r="W74" s="1019"/>
      <c r="X74" s="1019"/>
      <c r="Y74" s="1019"/>
    </row>
    <row r="75" s="1019" customFormat="1" ht="30" customHeight="1">
      <c r="A75" s="1020">
        <f t="shared" ref="A75:A100" si="13">A74+1</f>
        <v>4070</v>
      </c>
      <c r="B75" s="1021" t="s">
        <v>502</v>
      </c>
      <c r="C75" s="1022"/>
      <c r="D75" s="1022"/>
      <c r="E75" s="1022"/>
      <c r="F75" s="1022"/>
      <c r="G75" s="1048">
        <v>341.67000000000002</v>
      </c>
      <c r="H75" s="1049">
        <f t="shared" si="12"/>
        <v>2050.02</v>
      </c>
      <c r="I75" s="1019"/>
      <c r="J75" s="1019"/>
      <c r="K75" s="1019"/>
      <c r="L75" s="1019"/>
      <c r="M75" s="1019"/>
      <c r="N75" s="1019"/>
      <c r="O75" s="1019"/>
      <c r="P75" s="1019"/>
      <c r="Q75" s="1019"/>
      <c r="R75" s="1019"/>
      <c r="S75" s="1019"/>
      <c r="T75" s="1019"/>
      <c r="U75" s="1019"/>
      <c r="V75" s="1019"/>
      <c r="W75" s="1019"/>
      <c r="X75" s="1019"/>
      <c r="Y75" s="1019"/>
    </row>
    <row r="76" s="1019" customFormat="1" ht="30" hidden="1" customHeight="1">
      <c r="A76" s="1020">
        <f t="shared" si="13"/>
        <v>4071</v>
      </c>
      <c r="B76" s="1036" t="s">
        <v>503</v>
      </c>
      <c r="C76" s="1037"/>
      <c r="D76" s="1037"/>
      <c r="E76" s="1037"/>
      <c r="F76" s="1037"/>
      <c r="G76" s="1050">
        <v>0</v>
      </c>
      <c r="H76" s="1051"/>
      <c r="I76" s="1019"/>
      <c r="J76" s="1019"/>
      <c r="K76" s="1019"/>
      <c r="L76" s="1019"/>
      <c r="M76" s="1019"/>
      <c r="N76" s="1019"/>
      <c r="O76" s="1019"/>
      <c r="P76" s="1019"/>
      <c r="Q76" s="1019"/>
      <c r="R76" s="1019"/>
      <c r="S76" s="1019"/>
      <c r="T76" s="1019"/>
      <c r="U76" s="1019"/>
      <c r="V76" s="1019"/>
      <c r="W76" s="1019"/>
      <c r="X76" s="1019"/>
      <c r="Y76" s="1019"/>
    </row>
    <row r="77" s="1019" customFormat="1" ht="30" customHeight="1">
      <c r="A77" s="1020">
        <f t="shared" si="13"/>
        <v>4072</v>
      </c>
      <c r="B77" s="1083" t="s">
        <v>504</v>
      </c>
      <c r="C77" s="1084"/>
      <c r="D77" s="1084"/>
      <c r="E77" s="1084"/>
      <c r="F77" s="1084"/>
      <c r="G77" s="1085">
        <v>241.66999999999999</v>
      </c>
      <c r="H77" s="1086">
        <f t="shared" si="12"/>
        <v>1450.02</v>
      </c>
      <c r="I77" s="1019"/>
      <c r="J77" s="1019"/>
      <c r="K77" s="1019"/>
      <c r="L77" s="1019"/>
      <c r="M77" s="1019"/>
      <c r="N77" s="1019"/>
      <c r="O77" s="1019"/>
      <c r="P77" s="1019"/>
      <c r="Q77" s="1019"/>
      <c r="R77" s="1019"/>
      <c r="S77" s="1019"/>
      <c r="T77" s="1019"/>
      <c r="U77" s="1019"/>
      <c r="V77" s="1019"/>
      <c r="W77" s="1019"/>
      <c r="X77" s="1019"/>
      <c r="Y77" s="1019"/>
    </row>
    <row r="78" s="1019" customFormat="1" ht="30" customHeight="1">
      <c r="A78" s="1020">
        <f t="shared" si="13"/>
        <v>4073</v>
      </c>
      <c r="B78" s="1044" t="s">
        <v>505</v>
      </c>
      <c r="C78" s="1045"/>
      <c r="D78" s="1045"/>
      <c r="E78" s="1045"/>
      <c r="F78" s="1045"/>
      <c r="G78" s="1046">
        <v>250</v>
      </c>
      <c r="H78" s="1047">
        <f t="shared" si="12"/>
        <v>1500</v>
      </c>
      <c r="I78" s="1019"/>
      <c r="J78" s="1019"/>
      <c r="K78" s="1019"/>
      <c r="L78" s="1019"/>
      <c r="M78" s="1019"/>
      <c r="N78" s="1019"/>
      <c r="O78" s="1019"/>
      <c r="P78" s="1019"/>
      <c r="Q78" s="1019"/>
      <c r="R78" s="1019"/>
      <c r="S78" s="1019"/>
      <c r="T78" s="1019"/>
      <c r="U78" s="1019"/>
      <c r="V78" s="1019"/>
      <c r="W78" s="1019"/>
      <c r="X78" s="1019"/>
      <c r="Y78" s="1019"/>
    </row>
    <row r="79" s="1019" customFormat="1" ht="30" customHeight="1">
      <c r="A79" s="1020">
        <f t="shared" si="13"/>
        <v>4074</v>
      </c>
      <c r="B79" s="1021" t="s">
        <v>506</v>
      </c>
      <c r="C79" s="1022"/>
      <c r="D79" s="1022"/>
      <c r="E79" s="1022"/>
      <c r="F79" s="1022"/>
      <c r="G79" s="1048">
        <v>258.32999999999998</v>
      </c>
      <c r="H79" s="1049">
        <f t="shared" si="12"/>
        <v>1549.98</v>
      </c>
      <c r="I79" s="1019"/>
      <c r="J79" s="1019"/>
      <c r="K79" s="1019"/>
      <c r="L79" s="1019"/>
      <c r="M79" s="1019"/>
      <c r="N79" s="1019"/>
      <c r="O79" s="1019"/>
      <c r="P79" s="1019"/>
      <c r="Q79" s="1019"/>
      <c r="R79" s="1019"/>
      <c r="S79" s="1019"/>
      <c r="T79" s="1019"/>
      <c r="U79" s="1019"/>
      <c r="V79" s="1019"/>
      <c r="W79" s="1019"/>
      <c r="X79" s="1019"/>
      <c r="Y79" s="1019"/>
    </row>
    <row r="80" s="1019" customFormat="1" ht="30" customHeight="1">
      <c r="A80" s="1020">
        <f t="shared" si="13"/>
        <v>4075</v>
      </c>
      <c r="B80" s="1036" t="s">
        <v>507</v>
      </c>
      <c r="C80" s="1037"/>
      <c r="D80" s="1037"/>
      <c r="E80" s="1037"/>
      <c r="F80" s="1037"/>
      <c r="G80" s="1050">
        <v>341.67000000000002</v>
      </c>
      <c r="H80" s="1051">
        <f t="shared" si="12"/>
        <v>2050.02</v>
      </c>
      <c r="I80" s="1019"/>
      <c r="J80" s="1019"/>
      <c r="K80" s="1019"/>
      <c r="L80" s="1019"/>
      <c r="M80" s="1019"/>
      <c r="N80" s="1019"/>
      <c r="O80" s="1019"/>
      <c r="P80" s="1019"/>
      <c r="Q80" s="1019"/>
      <c r="R80" s="1019"/>
      <c r="S80" s="1019"/>
      <c r="T80" s="1019"/>
      <c r="U80" s="1019"/>
      <c r="V80" s="1019"/>
      <c r="W80" s="1019"/>
      <c r="X80" s="1019"/>
      <c r="Y80" s="1019"/>
    </row>
    <row r="81" s="1019" customFormat="1" ht="30" customHeight="1">
      <c r="A81" s="1020">
        <f t="shared" si="13"/>
        <v>4076</v>
      </c>
      <c r="B81" s="1044" t="s">
        <v>508</v>
      </c>
      <c r="C81" s="1045"/>
      <c r="D81" s="1045"/>
      <c r="E81" s="1045"/>
      <c r="F81" s="1045"/>
      <c r="G81" s="1069">
        <v>300</v>
      </c>
      <c r="H81" s="1047">
        <f t="shared" si="12"/>
        <v>1800</v>
      </c>
      <c r="I81" s="1019"/>
      <c r="J81" s="1019"/>
      <c r="K81" s="1019"/>
      <c r="L81" s="1019"/>
      <c r="M81" s="1019"/>
      <c r="N81" s="1019"/>
      <c r="O81" s="1019"/>
      <c r="P81" s="1019"/>
      <c r="Q81" s="1019"/>
      <c r="R81" s="1019"/>
      <c r="S81" s="1019"/>
      <c r="T81" s="1019"/>
      <c r="U81" s="1019"/>
      <c r="V81" s="1019"/>
      <c r="W81" s="1019"/>
      <c r="X81" s="1019"/>
      <c r="Y81" s="1019"/>
    </row>
    <row r="82" s="1019" customFormat="1" ht="30" customHeight="1">
      <c r="A82" s="1020">
        <f t="shared" si="13"/>
        <v>4077</v>
      </c>
      <c r="B82" s="1021" t="s">
        <v>509</v>
      </c>
      <c r="C82" s="1022"/>
      <c r="D82" s="1022"/>
      <c r="E82" s="1022"/>
      <c r="F82" s="1022"/>
      <c r="G82" s="1048">
        <v>325</v>
      </c>
      <c r="H82" s="1049">
        <f t="shared" si="12"/>
        <v>1950</v>
      </c>
      <c r="I82" s="1019"/>
      <c r="J82" s="1019"/>
      <c r="K82" s="1019"/>
      <c r="L82" s="1019"/>
      <c r="M82" s="1019"/>
      <c r="N82" s="1019"/>
      <c r="O82" s="1019"/>
      <c r="P82" s="1019"/>
      <c r="Q82" s="1019"/>
      <c r="R82" s="1019"/>
      <c r="S82" s="1019"/>
      <c r="T82" s="1019"/>
      <c r="U82" s="1019"/>
      <c r="V82" s="1019"/>
      <c r="W82" s="1019"/>
      <c r="X82" s="1019"/>
      <c r="Y82" s="1019"/>
    </row>
    <row r="83" s="1019" customFormat="1" ht="30" customHeight="1">
      <c r="A83" s="1020">
        <f t="shared" si="13"/>
        <v>4078</v>
      </c>
      <c r="B83" s="1036" t="s">
        <v>510</v>
      </c>
      <c r="C83" s="1037"/>
      <c r="D83" s="1037"/>
      <c r="E83" s="1037"/>
      <c r="F83" s="1037"/>
      <c r="G83" s="1050">
        <v>425</v>
      </c>
      <c r="H83" s="1051">
        <f t="shared" si="12"/>
        <v>2550</v>
      </c>
      <c r="I83" s="1019"/>
      <c r="J83" s="1019"/>
      <c r="K83" s="1019"/>
      <c r="L83" s="1019"/>
      <c r="M83" s="1019"/>
      <c r="N83" s="1019"/>
      <c r="O83" s="1019"/>
      <c r="P83" s="1019"/>
      <c r="Q83" s="1019"/>
      <c r="R83" s="1019"/>
      <c r="S83" s="1019"/>
      <c r="T83" s="1019"/>
      <c r="U83" s="1019"/>
      <c r="V83" s="1019"/>
      <c r="W83" s="1019"/>
      <c r="X83" s="1019"/>
      <c r="Y83" s="1019"/>
    </row>
    <row r="84" s="1019" customFormat="1" ht="30" customHeight="1">
      <c r="A84" s="1020">
        <f t="shared" si="13"/>
        <v>4079</v>
      </c>
      <c r="B84" s="1052" t="s">
        <v>511</v>
      </c>
      <c r="C84" s="1053"/>
      <c r="D84" s="1053"/>
      <c r="E84" s="1053"/>
      <c r="F84" s="1053"/>
      <c r="G84" s="1046">
        <v>316.67000000000002</v>
      </c>
      <c r="H84" s="1047">
        <f t="shared" si="12"/>
        <v>1900.02</v>
      </c>
      <c r="I84" s="1019"/>
      <c r="J84" s="1019"/>
      <c r="K84" s="1019"/>
      <c r="L84" s="1019"/>
      <c r="M84" s="1019"/>
      <c r="N84" s="1019"/>
      <c r="O84" s="1019"/>
      <c r="P84" s="1019"/>
      <c r="Q84" s="1019"/>
      <c r="R84" s="1019"/>
      <c r="S84" s="1019"/>
      <c r="T84" s="1019"/>
      <c r="U84" s="1019"/>
      <c r="V84" s="1019"/>
      <c r="W84" s="1019"/>
      <c r="X84" s="1019"/>
      <c r="Y84" s="1019"/>
    </row>
    <row r="85" s="1019" customFormat="1" ht="30" customHeight="1">
      <c r="A85" s="1020">
        <f t="shared" si="13"/>
        <v>4080</v>
      </c>
      <c r="B85" s="1027" t="s">
        <v>512</v>
      </c>
      <c r="C85" s="1028"/>
      <c r="D85" s="1028"/>
      <c r="E85" s="1028"/>
      <c r="F85" s="1077"/>
      <c r="G85" s="1029">
        <v>425</v>
      </c>
      <c r="H85" s="1071">
        <f t="shared" si="12"/>
        <v>2550</v>
      </c>
      <c r="I85" s="1019"/>
      <c r="J85" s="1019"/>
      <c r="K85" s="1019"/>
      <c r="L85" s="1019"/>
      <c r="M85" s="1019"/>
      <c r="N85" s="1019"/>
      <c r="O85" s="1019"/>
      <c r="P85" s="1019"/>
      <c r="Q85" s="1019"/>
      <c r="R85" s="1019"/>
      <c r="S85" s="1019"/>
      <c r="T85" s="1019"/>
      <c r="U85" s="1019"/>
      <c r="V85" s="1019"/>
      <c r="W85" s="1019"/>
      <c r="X85" s="1019"/>
      <c r="Y85" s="1019"/>
    </row>
    <row r="86" s="1019" customFormat="1" ht="30" customHeight="1">
      <c r="A86" s="1020">
        <f t="shared" si="13"/>
        <v>4081</v>
      </c>
      <c r="B86" s="1044" t="s">
        <v>513</v>
      </c>
      <c r="C86" s="1045"/>
      <c r="D86" s="1045"/>
      <c r="E86" s="1045"/>
      <c r="F86" s="1045"/>
      <c r="G86" s="1046">
        <v>408.32999999999998</v>
      </c>
      <c r="H86" s="1047">
        <f t="shared" si="12"/>
        <v>2449.98</v>
      </c>
      <c r="I86" s="1019"/>
      <c r="J86" s="1019"/>
      <c r="K86" s="1019"/>
      <c r="L86" s="1019"/>
      <c r="M86" s="1019"/>
      <c r="N86" s="1019"/>
      <c r="O86" s="1019"/>
      <c r="P86" s="1019"/>
      <c r="Q86" s="1019"/>
      <c r="R86" s="1019"/>
      <c r="S86" s="1019"/>
      <c r="T86" s="1019"/>
      <c r="U86" s="1019"/>
      <c r="V86" s="1019"/>
      <c r="W86" s="1019"/>
      <c r="X86" s="1019"/>
      <c r="Y86" s="1019"/>
    </row>
    <row r="87" s="1019" customFormat="1" ht="30" customHeight="1">
      <c r="A87" s="1020">
        <f t="shared" si="13"/>
        <v>4082</v>
      </c>
      <c r="B87" s="1036" t="s">
        <v>514</v>
      </c>
      <c r="C87" s="1037"/>
      <c r="D87" s="1037"/>
      <c r="E87" s="1037"/>
      <c r="F87" s="1037"/>
      <c r="G87" s="1050">
        <v>550</v>
      </c>
      <c r="H87" s="1051">
        <f t="shared" si="12"/>
        <v>3300</v>
      </c>
      <c r="I87" s="1019"/>
      <c r="J87" s="1019"/>
      <c r="K87" s="1019"/>
      <c r="L87" s="1019"/>
      <c r="M87" s="1019"/>
      <c r="N87" s="1019"/>
      <c r="O87" s="1019"/>
      <c r="P87" s="1019"/>
      <c r="Q87" s="1019"/>
      <c r="R87" s="1019"/>
      <c r="S87" s="1019"/>
      <c r="T87" s="1019"/>
      <c r="U87" s="1019"/>
      <c r="V87" s="1019"/>
      <c r="W87" s="1019"/>
      <c r="X87" s="1019"/>
      <c r="Y87" s="1019"/>
    </row>
    <row r="88" s="1019" customFormat="1" ht="30" customHeight="1">
      <c r="A88" s="1020">
        <f t="shared" si="13"/>
        <v>4083</v>
      </c>
      <c r="B88" s="1044" t="s">
        <v>515</v>
      </c>
      <c r="C88" s="1045"/>
      <c r="D88" s="1045"/>
      <c r="E88" s="1045"/>
      <c r="F88" s="1045"/>
      <c r="G88" s="1046">
        <v>466.67000000000002</v>
      </c>
      <c r="H88" s="1047">
        <f t="shared" si="12"/>
        <v>2800.02</v>
      </c>
      <c r="I88" s="1019"/>
      <c r="J88" s="1019"/>
      <c r="K88" s="1019"/>
      <c r="L88" s="1019"/>
      <c r="M88" s="1019"/>
      <c r="N88" s="1019"/>
      <c r="O88" s="1019"/>
      <c r="P88" s="1019"/>
      <c r="Q88" s="1019"/>
      <c r="R88" s="1019"/>
      <c r="S88" s="1019"/>
      <c r="T88" s="1019"/>
      <c r="U88" s="1019"/>
      <c r="V88" s="1019"/>
      <c r="W88" s="1019"/>
      <c r="X88" s="1019"/>
      <c r="Y88" s="1019"/>
    </row>
    <row r="89" s="1019" customFormat="1" ht="30" customHeight="1">
      <c r="A89" s="1020">
        <f t="shared" si="13"/>
        <v>4084</v>
      </c>
      <c r="B89" s="1036" t="s">
        <v>516</v>
      </c>
      <c r="C89" s="1037"/>
      <c r="D89" s="1037"/>
      <c r="E89" s="1037"/>
      <c r="F89" s="1037"/>
      <c r="G89" s="1050">
        <v>600</v>
      </c>
      <c r="H89" s="1051">
        <f t="shared" si="12"/>
        <v>3600</v>
      </c>
      <c r="I89" s="1019"/>
      <c r="J89" s="1019"/>
      <c r="K89" s="1019"/>
      <c r="L89" s="1019"/>
      <c r="M89" s="1019"/>
      <c r="N89" s="1019"/>
      <c r="O89" s="1019"/>
      <c r="P89" s="1019"/>
      <c r="Q89" s="1019"/>
      <c r="R89" s="1019"/>
      <c r="S89" s="1019"/>
      <c r="T89" s="1019"/>
      <c r="U89" s="1019"/>
      <c r="V89" s="1019"/>
      <c r="W89" s="1019"/>
      <c r="X89" s="1019"/>
      <c r="Y89" s="1019"/>
    </row>
    <row r="90" s="1019" customFormat="1" ht="30" customHeight="1">
      <c r="A90" s="1020">
        <f t="shared" si="13"/>
        <v>4085</v>
      </c>
      <c r="B90" s="1052" t="s">
        <v>517</v>
      </c>
      <c r="C90" s="1053"/>
      <c r="D90" s="1053"/>
      <c r="E90" s="1053"/>
      <c r="F90" s="1053"/>
      <c r="G90" s="1069">
        <v>750</v>
      </c>
      <c r="H90" s="1074">
        <f t="shared" si="12"/>
        <v>4500</v>
      </c>
      <c r="I90" s="1019"/>
      <c r="J90" s="1019"/>
      <c r="K90" s="1019"/>
      <c r="L90" s="1019"/>
      <c r="M90" s="1019"/>
      <c r="N90" s="1019"/>
      <c r="O90" s="1019"/>
      <c r="P90" s="1019"/>
      <c r="Q90" s="1019"/>
      <c r="R90" s="1019"/>
      <c r="S90" s="1019"/>
      <c r="T90" s="1019"/>
      <c r="U90" s="1019"/>
      <c r="V90" s="1019"/>
      <c r="W90" s="1019"/>
      <c r="X90" s="1019"/>
      <c r="Y90" s="1019"/>
    </row>
    <row r="91" s="1019" customFormat="1" ht="30" customHeight="1">
      <c r="A91" s="1020">
        <f t="shared" si="13"/>
        <v>4086</v>
      </c>
      <c r="B91" s="1052" t="s">
        <v>518</v>
      </c>
      <c r="C91" s="1053"/>
      <c r="D91" s="1053"/>
      <c r="E91" s="1053"/>
      <c r="F91" s="1053"/>
      <c r="G91" s="1069">
        <v>991.66999999999996</v>
      </c>
      <c r="H91" s="1074">
        <f t="shared" si="12"/>
        <v>5950.0199999999995</v>
      </c>
      <c r="I91" s="1019"/>
      <c r="J91" s="1019"/>
      <c r="K91" s="1019"/>
      <c r="L91" s="1019"/>
      <c r="M91" s="1019"/>
      <c r="N91" s="1019"/>
      <c r="O91" s="1019"/>
      <c r="P91" s="1019"/>
      <c r="Q91" s="1019"/>
      <c r="R91" s="1019"/>
      <c r="S91" s="1019"/>
      <c r="T91" s="1019"/>
      <c r="U91" s="1019"/>
      <c r="V91" s="1019"/>
      <c r="W91" s="1019"/>
      <c r="X91" s="1019"/>
      <c r="Y91" s="1019"/>
    </row>
    <row r="92" s="1019" customFormat="1" ht="30" customHeight="1">
      <c r="A92" s="1020">
        <f t="shared" si="13"/>
        <v>4087</v>
      </c>
      <c r="B92" s="1021" t="s">
        <v>519</v>
      </c>
      <c r="C92" s="1022"/>
      <c r="D92" s="1022"/>
      <c r="E92" s="1022"/>
      <c r="F92" s="1087"/>
      <c r="G92" s="1088">
        <v>558.33000000000004</v>
      </c>
      <c r="H92" s="1049">
        <f t="shared" si="12"/>
        <v>3349.9800000000005</v>
      </c>
      <c r="I92" s="1019"/>
      <c r="J92" s="1019"/>
      <c r="K92" s="1019"/>
      <c r="L92" s="1019"/>
      <c r="M92" s="1019"/>
      <c r="N92" s="1019"/>
      <c r="O92" s="1019"/>
      <c r="P92" s="1019"/>
      <c r="Q92" s="1019"/>
      <c r="R92" s="1019"/>
      <c r="S92" s="1019"/>
      <c r="T92" s="1019"/>
      <c r="U92" s="1019"/>
      <c r="V92" s="1019"/>
      <c r="W92" s="1019"/>
      <c r="X92" s="1019"/>
      <c r="Y92" s="1019"/>
    </row>
    <row r="93" s="1019" customFormat="1" ht="30" customHeight="1">
      <c r="A93" s="1020">
        <f t="shared" si="13"/>
        <v>4088</v>
      </c>
      <c r="B93" s="1021" t="s">
        <v>520</v>
      </c>
      <c r="C93" s="1022"/>
      <c r="D93" s="1022"/>
      <c r="E93" s="1022"/>
      <c r="F93" s="1022"/>
      <c r="G93" s="1048">
        <v>1166.6700000000001</v>
      </c>
      <c r="H93" s="1049">
        <f t="shared" si="12"/>
        <v>7000.0200000000004</v>
      </c>
      <c r="I93" s="1019"/>
      <c r="J93" s="1019"/>
      <c r="K93" s="1019"/>
      <c r="L93" s="1019"/>
      <c r="M93" s="1019"/>
      <c r="N93" s="1019"/>
      <c r="O93" s="1019"/>
      <c r="P93" s="1019"/>
      <c r="Q93" s="1019"/>
      <c r="R93" s="1019"/>
      <c r="S93" s="1019"/>
      <c r="T93" s="1019"/>
      <c r="U93" s="1019"/>
      <c r="V93" s="1019"/>
      <c r="W93" s="1019"/>
      <c r="X93" s="1019"/>
      <c r="Y93" s="1019"/>
    </row>
    <row r="94" s="1019" customFormat="1" ht="30" customHeight="1">
      <c r="A94" s="1020">
        <f t="shared" si="13"/>
        <v>4089</v>
      </c>
      <c r="B94" s="1021" t="s">
        <v>521</v>
      </c>
      <c r="C94" s="1022"/>
      <c r="D94" s="1022"/>
      <c r="E94" s="1022"/>
      <c r="F94" s="1087"/>
      <c r="G94" s="1088">
        <v>975</v>
      </c>
      <c r="H94" s="1049">
        <f t="shared" si="12"/>
        <v>5850</v>
      </c>
      <c r="I94" s="1019"/>
      <c r="J94" s="1019"/>
      <c r="K94" s="1019"/>
      <c r="L94" s="1019"/>
      <c r="M94" s="1019"/>
      <c r="N94" s="1019"/>
      <c r="O94" s="1019"/>
      <c r="P94" s="1019"/>
      <c r="Q94" s="1019"/>
      <c r="R94" s="1019"/>
      <c r="S94" s="1019"/>
      <c r="T94" s="1019"/>
      <c r="U94" s="1019"/>
      <c r="V94" s="1019"/>
      <c r="W94" s="1019"/>
      <c r="X94" s="1019"/>
      <c r="Y94" s="1019"/>
    </row>
    <row r="95" s="1019" customFormat="1" ht="30" customHeight="1">
      <c r="A95" s="1020">
        <f t="shared" si="13"/>
        <v>4090</v>
      </c>
      <c r="B95" s="1021" t="s">
        <v>522</v>
      </c>
      <c r="C95" s="1022"/>
      <c r="D95" s="1022"/>
      <c r="E95" s="1022"/>
      <c r="F95" s="1022"/>
      <c r="G95" s="1048">
        <v>141.66999999999999</v>
      </c>
      <c r="H95" s="1049">
        <f t="shared" si="12"/>
        <v>850.01999999999998</v>
      </c>
      <c r="I95" s="1019"/>
      <c r="J95" s="1019"/>
      <c r="K95" s="1019"/>
      <c r="L95" s="1019"/>
      <c r="M95" s="1019"/>
      <c r="N95" s="1019"/>
      <c r="O95" s="1019"/>
      <c r="P95" s="1019"/>
      <c r="Q95" s="1019"/>
      <c r="R95" s="1019"/>
      <c r="S95" s="1019"/>
      <c r="T95" s="1019"/>
      <c r="U95" s="1019"/>
      <c r="V95" s="1019"/>
      <c r="W95" s="1019"/>
      <c r="X95" s="1019"/>
      <c r="Y95" s="1019"/>
    </row>
    <row r="96" s="1019" customFormat="1" ht="30" customHeight="1">
      <c r="A96" s="1020">
        <f t="shared" si="13"/>
        <v>4091</v>
      </c>
      <c r="B96" s="1021" t="s">
        <v>523</v>
      </c>
      <c r="C96" s="1022"/>
      <c r="D96" s="1022"/>
      <c r="E96" s="1022"/>
      <c r="F96" s="1022"/>
      <c r="G96" s="1048">
        <v>175</v>
      </c>
      <c r="H96" s="1049">
        <f t="shared" si="12"/>
        <v>1050</v>
      </c>
      <c r="I96" s="1019"/>
      <c r="J96" s="1019"/>
      <c r="K96" s="1019"/>
      <c r="L96" s="1019"/>
      <c r="M96" s="1019"/>
      <c r="N96" s="1019"/>
      <c r="O96" s="1019"/>
      <c r="P96" s="1019"/>
      <c r="Q96" s="1019"/>
      <c r="R96" s="1019"/>
      <c r="S96" s="1019"/>
      <c r="T96" s="1019"/>
      <c r="U96" s="1019"/>
      <c r="V96" s="1019"/>
      <c r="W96" s="1019"/>
      <c r="X96" s="1019"/>
      <c r="Y96" s="1019"/>
    </row>
    <row r="97" s="1019" customFormat="1" ht="30" customHeight="1">
      <c r="A97" s="1020">
        <f t="shared" si="13"/>
        <v>4092</v>
      </c>
      <c r="B97" s="1021" t="s">
        <v>524</v>
      </c>
      <c r="C97" s="1022"/>
      <c r="D97" s="1022"/>
      <c r="E97" s="1022"/>
      <c r="F97" s="1022"/>
      <c r="G97" s="1048">
        <v>183.33000000000001</v>
      </c>
      <c r="H97" s="1049">
        <f t="shared" si="12"/>
        <v>1099.98</v>
      </c>
      <c r="I97" s="1019"/>
      <c r="J97" s="1019"/>
      <c r="K97" s="1019"/>
      <c r="L97" s="1019"/>
      <c r="M97" s="1019"/>
      <c r="N97" s="1019"/>
      <c r="O97" s="1019"/>
      <c r="P97" s="1019"/>
      <c r="Q97" s="1019"/>
      <c r="R97" s="1019"/>
      <c r="S97" s="1019"/>
      <c r="T97" s="1019"/>
      <c r="U97" s="1019"/>
      <c r="V97" s="1019"/>
      <c r="W97" s="1019"/>
      <c r="X97" s="1019"/>
      <c r="Y97" s="1019"/>
    </row>
    <row r="98" s="1019" customFormat="1" ht="30" customHeight="1">
      <c r="A98" s="1020">
        <f t="shared" si="13"/>
        <v>4093</v>
      </c>
      <c r="B98" s="1021" t="s">
        <v>525</v>
      </c>
      <c r="C98" s="1022"/>
      <c r="D98" s="1022"/>
      <c r="E98" s="1022"/>
      <c r="F98" s="1022"/>
      <c r="G98" s="1048">
        <v>233.33000000000001</v>
      </c>
      <c r="H98" s="1049">
        <f t="shared" si="12"/>
        <v>1399.98</v>
      </c>
      <c r="I98" s="1019"/>
      <c r="J98" s="1019"/>
      <c r="K98" s="1019"/>
      <c r="L98" s="1019"/>
      <c r="M98" s="1019"/>
      <c r="N98" s="1019"/>
      <c r="O98" s="1019"/>
      <c r="P98" s="1019"/>
      <c r="Q98" s="1019"/>
      <c r="R98" s="1019"/>
      <c r="S98" s="1019"/>
      <c r="T98" s="1019"/>
      <c r="U98" s="1019"/>
      <c r="V98" s="1019"/>
      <c r="W98" s="1019"/>
      <c r="X98" s="1019"/>
      <c r="Y98" s="1019"/>
    </row>
    <row r="99" s="1019" customFormat="1" ht="30" customHeight="1">
      <c r="A99" s="1020">
        <f t="shared" si="13"/>
        <v>4094</v>
      </c>
      <c r="B99" s="1021" t="s">
        <v>526</v>
      </c>
      <c r="C99" s="1022"/>
      <c r="D99" s="1022"/>
      <c r="E99" s="1022"/>
      <c r="F99" s="1022"/>
      <c r="G99" s="1048">
        <v>250</v>
      </c>
      <c r="H99" s="1049">
        <f t="shared" si="12"/>
        <v>1500</v>
      </c>
      <c r="I99" s="1019"/>
      <c r="J99" s="1019"/>
      <c r="K99" s="1019"/>
      <c r="L99" s="1019"/>
      <c r="M99" s="1019"/>
      <c r="N99" s="1019"/>
      <c r="O99" s="1019"/>
      <c r="P99" s="1019"/>
      <c r="Q99" s="1019"/>
      <c r="R99" s="1019"/>
      <c r="S99" s="1019"/>
      <c r="T99" s="1019"/>
      <c r="U99" s="1019"/>
      <c r="V99" s="1019"/>
      <c r="W99" s="1019"/>
      <c r="X99" s="1019"/>
      <c r="Y99" s="1019"/>
    </row>
    <row r="100" s="1019" customFormat="1" ht="30" customHeight="1">
      <c r="A100" s="1020">
        <f t="shared" si="13"/>
        <v>4095</v>
      </c>
      <c r="B100" s="1021" t="s">
        <v>527</v>
      </c>
      <c r="C100" s="1022"/>
      <c r="D100" s="1022"/>
      <c r="E100" s="1022"/>
      <c r="F100" s="1022"/>
      <c r="G100" s="1048">
        <v>291.67000000000002</v>
      </c>
      <c r="H100" s="1049">
        <f t="shared" ref="H100:H117" si="14">G100*6</f>
        <v>1750.02</v>
      </c>
      <c r="I100" s="1019"/>
      <c r="J100" s="1019"/>
      <c r="K100" s="1019"/>
      <c r="L100" s="1019"/>
      <c r="M100" s="1019"/>
      <c r="N100" s="1019"/>
      <c r="O100" s="1019"/>
      <c r="P100" s="1019"/>
      <c r="Q100" s="1019"/>
      <c r="R100" s="1019"/>
      <c r="S100" s="1019"/>
      <c r="T100" s="1019"/>
      <c r="U100" s="1019"/>
      <c r="V100" s="1019"/>
      <c r="W100" s="1019"/>
      <c r="X100" s="1019"/>
      <c r="Y100" s="1019"/>
    </row>
    <row r="101" s="1019" customFormat="1" ht="30" customHeight="1">
      <c r="A101" s="1020">
        <f t="shared" ref="A101:A164" si="15">A100+1</f>
        <v>4096</v>
      </c>
      <c r="B101" s="1021" t="s">
        <v>528</v>
      </c>
      <c r="C101" s="1022"/>
      <c r="D101" s="1022"/>
      <c r="E101" s="1022"/>
      <c r="F101" s="1022"/>
      <c r="G101" s="1048">
        <v>258.32999999999998</v>
      </c>
      <c r="H101" s="1049">
        <f t="shared" si="14"/>
        <v>1549.98</v>
      </c>
      <c r="I101" s="1019"/>
      <c r="J101" s="1019"/>
      <c r="K101" s="1019"/>
      <c r="L101" s="1019"/>
      <c r="M101" s="1019"/>
      <c r="N101" s="1019"/>
      <c r="O101" s="1019"/>
      <c r="P101" s="1019"/>
      <c r="Q101" s="1019"/>
      <c r="R101" s="1019"/>
      <c r="S101" s="1019"/>
      <c r="T101" s="1019"/>
      <c r="U101" s="1019"/>
      <c r="V101" s="1019"/>
      <c r="W101" s="1019"/>
      <c r="X101" s="1019"/>
      <c r="Y101" s="1019"/>
    </row>
    <row r="102" s="1019" customFormat="1" ht="30" customHeight="1">
      <c r="A102" s="1020">
        <f t="shared" si="15"/>
        <v>4097</v>
      </c>
      <c r="B102" s="1021" t="s">
        <v>529</v>
      </c>
      <c r="C102" s="1022"/>
      <c r="D102" s="1022"/>
      <c r="E102" s="1022"/>
      <c r="F102" s="1022"/>
      <c r="G102" s="1048">
        <v>425</v>
      </c>
      <c r="H102" s="1049">
        <f t="shared" si="14"/>
        <v>2550</v>
      </c>
      <c r="I102" s="1019"/>
      <c r="J102" s="1019"/>
      <c r="K102" s="1019"/>
      <c r="L102" s="1019"/>
      <c r="M102" s="1019"/>
      <c r="N102" s="1019"/>
      <c r="O102" s="1019"/>
      <c r="P102" s="1019"/>
      <c r="Q102" s="1019"/>
      <c r="R102" s="1019"/>
      <c r="S102" s="1019"/>
      <c r="T102" s="1019"/>
      <c r="U102" s="1019"/>
      <c r="V102" s="1019"/>
      <c r="W102" s="1019"/>
      <c r="X102" s="1019"/>
      <c r="Y102" s="1019"/>
    </row>
    <row r="103" s="1019" customFormat="1" ht="30" customHeight="1">
      <c r="A103" s="1020">
        <f t="shared" si="15"/>
        <v>4098</v>
      </c>
      <c r="B103" s="1021" t="s">
        <v>530</v>
      </c>
      <c r="C103" s="1022"/>
      <c r="D103" s="1022"/>
      <c r="E103" s="1022"/>
      <c r="F103" s="1022"/>
      <c r="G103" s="1048">
        <v>525</v>
      </c>
      <c r="H103" s="1049">
        <f t="shared" si="14"/>
        <v>3150</v>
      </c>
      <c r="I103" s="1019"/>
      <c r="J103" s="1019"/>
      <c r="K103" s="1019"/>
      <c r="L103" s="1019"/>
      <c r="M103" s="1019"/>
      <c r="N103" s="1019"/>
      <c r="O103" s="1019"/>
      <c r="P103" s="1019"/>
      <c r="Q103" s="1019"/>
      <c r="R103" s="1019"/>
      <c r="S103" s="1019"/>
      <c r="T103" s="1019"/>
      <c r="U103" s="1019"/>
      <c r="V103" s="1019"/>
      <c r="W103" s="1019"/>
      <c r="X103" s="1019"/>
      <c r="Y103" s="1019"/>
    </row>
    <row r="104" s="1019" customFormat="1" ht="30" customHeight="1">
      <c r="A104" s="1020">
        <f t="shared" si="15"/>
        <v>4099</v>
      </c>
      <c r="B104" s="1021" t="s">
        <v>531</v>
      </c>
      <c r="C104" s="1022"/>
      <c r="D104" s="1022"/>
      <c r="E104" s="1022"/>
      <c r="F104" s="1022"/>
      <c r="G104" s="1048">
        <v>733.33000000000004</v>
      </c>
      <c r="H104" s="1049">
        <f t="shared" si="14"/>
        <v>4399.9800000000005</v>
      </c>
      <c r="I104" s="1019"/>
      <c r="J104" s="1019"/>
      <c r="K104" s="1019"/>
      <c r="L104" s="1019"/>
      <c r="M104" s="1019"/>
      <c r="N104" s="1019"/>
      <c r="O104" s="1019"/>
      <c r="P104" s="1019"/>
      <c r="Q104" s="1019"/>
      <c r="R104" s="1019"/>
      <c r="S104" s="1019"/>
      <c r="T104" s="1019"/>
      <c r="U104" s="1019"/>
      <c r="V104" s="1019"/>
      <c r="W104" s="1019"/>
      <c r="X104" s="1019"/>
      <c r="Y104" s="1019"/>
    </row>
    <row r="105" s="1019" customFormat="1" ht="30" customHeight="1">
      <c r="A105" s="1020">
        <f t="shared" si="15"/>
        <v>4100</v>
      </c>
      <c r="B105" s="1021" t="s">
        <v>532</v>
      </c>
      <c r="C105" s="1022"/>
      <c r="D105" s="1022"/>
      <c r="E105" s="1022"/>
      <c r="F105" s="1022"/>
      <c r="G105" s="1048">
        <v>941.66999999999996</v>
      </c>
      <c r="H105" s="1049">
        <f t="shared" si="14"/>
        <v>5650.0199999999995</v>
      </c>
      <c r="I105" s="1019"/>
      <c r="J105" s="1019"/>
      <c r="K105" s="1019"/>
      <c r="L105" s="1019"/>
      <c r="M105" s="1019"/>
      <c r="N105" s="1019"/>
      <c r="O105" s="1019"/>
      <c r="P105" s="1019"/>
      <c r="Q105" s="1019"/>
      <c r="R105" s="1019"/>
      <c r="S105" s="1019"/>
      <c r="T105" s="1019"/>
      <c r="U105" s="1019"/>
      <c r="V105" s="1019"/>
      <c r="W105" s="1019"/>
      <c r="X105" s="1019"/>
      <c r="Y105" s="1019"/>
    </row>
    <row r="106" s="1019" customFormat="1" ht="30" customHeight="1">
      <c r="A106" s="1020">
        <f t="shared" si="15"/>
        <v>4101</v>
      </c>
      <c r="B106" s="1021" t="s">
        <v>533</v>
      </c>
      <c r="C106" s="1022"/>
      <c r="D106" s="1022"/>
      <c r="E106" s="1022"/>
      <c r="F106" s="1022"/>
      <c r="G106" s="1048">
        <v>1316.6700000000001</v>
      </c>
      <c r="H106" s="1049">
        <f t="shared" si="14"/>
        <v>7900.0200000000004</v>
      </c>
      <c r="I106" s="1019"/>
      <c r="J106" s="1019"/>
      <c r="K106" s="1019"/>
      <c r="L106" s="1019"/>
      <c r="M106" s="1019"/>
      <c r="N106" s="1019"/>
      <c r="O106" s="1019"/>
      <c r="P106" s="1019"/>
      <c r="Q106" s="1019"/>
      <c r="R106" s="1019"/>
      <c r="S106" s="1019"/>
      <c r="T106" s="1019"/>
      <c r="U106" s="1019"/>
      <c r="V106" s="1019"/>
      <c r="W106" s="1019"/>
      <c r="X106" s="1019"/>
      <c r="Y106" s="1019"/>
    </row>
    <row r="107" s="1019" customFormat="1" ht="30" customHeight="1">
      <c r="A107" s="1020">
        <f t="shared" si="15"/>
        <v>4102</v>
      </c>
      <c r="B107" s="1025" t="s">
        <v>534</v>
      </c>
      <c r="C107" s="1026"/>
      <c r="D107" s="1026"/>
      <c r="E107" s="1026"/>
      <c r="F107" s="1026"/>
      <c r="G107" s="1048">
        <v>583.33000000000004</v>
      </c>
      <c r="H107" s="1049">
        <f t="shared" si="14"/>
        <v>3499.9800000000005</v>
      </c>
      <c r="I107" s="1019"/>
      <c r="J107" s="1019"/>
      <c r="K107" s="1019"/>
      <c r="L107" s="1019"/>
      <c r="M107" s="1019"/>
      <c r="N107" s="1019"/>
      <c r="O107" s="1019"/>
      <c r="P107" s="1019"/>
      <c r="Q107" s="1019"/>
      <c r="R107" s="1019"/>
      <c r="S107" s="1019"/>
      <c r="T107" s="1019"/>
      <c r="U107" s="1019"/>
      <c r="V107" s="1019"/>
      <c r="W107" s="1019"/>
      <c r="X107" s="1019"/>
      <c r="Y107" s="1019"/>
    </row>
    <row r="108" s="1019" customFormat="1" ht="30" customHeight="1">
      <c r="A108" s="1020">
        <f t="shared" si="15"/>
        <v>4103</v>
      </c>
      <c r="B108" s="1025" t="s">
        <v>535</v>
      </c>
      <c r="C108" s="1026"/>
      <c r="D108" s="1026"/>
      <c r="E108" s="1026"/>
      <c r="F108" s="1026"/>
      <c r="G108" s="1048">
        <v>666.66999999999996</v>
      </c>
      <c r="H108" s="1049">
        <f t="shared" si="14"/>
        <v>4000.0199999999995</v>
      </c>
      <c r="I108" s="1019"/>
      <c r="J108" s="1019"/>
      <c r="K108" s="1019"/>
      <c r="L108" s="1019"/>
      <c r="M108" s="1019"/>
      <c r="N108" s="1019"/>
      <c r="O108" s="1019"/>
      <c r="P108" s="1019"/>
      <c r="Q108" s="1019"/>
      <c r="R108" s="1019"/>
      <c r="S108" s="1019"/>
      <c r="T108" s="1019"/>
      <c r="U108" s="1019"/>
      <c r="V108" s="1019"/>
      <c r="W108" s="1019"/>
      <c r="X108" s="1019"/>
      <c r="Y108" s="1019"/>
    </row>
    <row r="109" s="1019" customFormat="1" ht="30" customHeight="1">
      <c r="A109" s="1020">
        <f t="shared" si="15"/>
        <v>4104</v>
      </c>
      <c r="B109" s="1025" t="s">
        <v>536</v>
      </c>
      <c r="C109" s="1026"/>
      <c r="D109" s="1026"/>
      <c r="E109" s="1026"/>
      <c r="F109" s="1026"/>
      <c r="G109" s="1048">
        <v>808.33000000000004</v>
      </c>
      <c r="H109" s="1049">
        <f t="shared" si="14"/>
        <v>4849.9800000000005</v>
      </c>
      <c r="I109" s="1019"/>
      <c r="J109" s="1019"/>
      <c r="K109" s="1019"/>
      <c r="L109" s="1019"/>
      <c r="M109" s="1019"/>
      <c r="N109" s="1019"/>
      <c r="O109" s="1019"/>
      <c r="P109" s="1019"/>
      <c r="Q109" s="1019"/>
      <c r="R109" s="1019"/>
      <c r="S109" s="1019"/>
      <c r="T109" s="1019"/>
      <c r="U109" s="1019"/>
      <c r="V109" s="1019"/>
      <c r="W109" s="1019"/>
      <c r="X109" s="1019"/>
      <c r="Y109" s="1019"/>
    </row>
    <row r="110" s="1019" customFormat="1" ht="30" customHeight="1">
      <c r="A110" s="1020">
        <f t="shared" si="15"/>
        <v>4105</v>
      </c>
      <c r="B110" s="1025" t="s">
        <v>537</v>
      </c>
      <c r="C110" s="1026"/>
      <c r="D110" s="1026"/>
      <c r="E110" s="1026"/>
      <c r="F110" s="1026"/>
      <c r="G110" s="1048">
        <v>1058.3299999999999</v>
      </c>
      <c r="H110" s="1049">
        <f t="shared" si="14"/>
        <v>6349.9799999999996</v>
      </c>
      <c r="I110" s="1019"/>
      <c r="J110" s="1019"/>
      <c r="K110" s="1019"/>
      <c r="L110" s="1019"/>
      <c r="M110" s="1019"/>
      <c r="N110" s="1019"/>
      <c r="O110" s="1019"/>
      <c r="P110" s="1019"/>
      <c r="Q110" s="1019"/>
      <c r="R110" s="1019"/>
      <c r="S110" s="1019"/>
      <c r="T110" s="1019"/>
      <c r="U110" s="1019"/>
      <c r="V110" s="1019"/>
      <c r="W110" s="1019"/>
      <c r="X110" s="1019"/>
      <c r="Y110" s="1019"/>
    </row>
    <row r="111" s="1019" customFormat="1" ht="30" customHeight="1">
      <c r="A111" s="1020">
        <f t="shared" si="15"/>
        <v>4106</v>
      </c>
      <c r="B111" s="1025" t="s">
        <v>538</v>
      </c>
      <c r="C111" s="1026"/>
      <c r="D111" s="1026"/>
      <c r="E111" s="1026"/>
      <c r="F111" s="1026"/>
      <c r="G111" s="1070">
        <v>1258.3299999999999</v>
      </c>
      <c r="H111" s="1049">
        <f t="shared" si="14"/>
        <v>7549.9799999999996</v>
      </c>
      <c r="I111" s="1019"/>
      <c r="J111" s="1019"/>
      <c r="K111" s="1019"/>
      <c r="L111" s="1019"/>
      <c r="M111" s="1019"/>
      <c r="N111" s="1019"/>
      <c r="O111" s="1019"/>
      <c r="P111" s="1019"/>
      <c r="Q111" s="1019"/>
      <c r="R111" s="1019"/>
      <c r="S111" s="1019"/>
      <c r="T111" s="1019"/>
      <c r="U111" s="1019"/>
      <c r="V111" s="1019"/>
      <c r="W111" s="1019"/>
      <c r="X111" s="1019"/>
      <c r="Y111" s="1019"/>
    </row>
    <row r="112" s="1019" customFormat="1" ht="30" customHeight="1">
      <c r="A112" s="1020">
        <f t="shared" si="15"/>
        <v>4107</v>
      </c>
      <c r="B112" s="1025" t="s">
        <v>539</v>
      </c>
      <c r="C112" s="1026"/>
      <c r="D112" s="1026"/>
      <c r="E112" s="1026"/>
      <c r="F112" s="1026"/>
      <c r="G112" s="1070">
        <v>1391.6700000000001</v>
      </c>
      <c r="H112" s="1049">
        <f t="shared" si="14"/>
        <v>8350.0200000000004</v>
      </c>
      <c r="I112" s="1019"/>
      <c r="J112" s="1019"/>
      <c r="K112" s="1019"/>
      <c r="L112" s="1019"/>
      <c r="M112" s="1019"/>
      <c r="N112" s="1019"/>
      <c r="O112" s="1019"/>
      <c r="P112" s="1019"/>
      <c r="Q112" s="1019"/>
      <c r="R112" s="1019"/>
      <c r="S112" s="1019"/>
      <c r="T112" s="1019"/>
      <c r="U112" s="1019"/>
      <c r="V112" s="1019"/>
      <c r="W112" s="1019"/>
      <c r="X112" s="1019"/>
      <c r="Y112" s="1019"/>
    </row>
    <row r="113" s="1019" customFormat="1" ht="30" customHeight="1">
      <c r="A113" s="1020">
        <f t="shared" si="15"/>
        <v>4108</v>
      </c>
      <c r="B113" s="1025" t="s">
        <v>540</v>
      </c>
      <c r="C113" s="1026"/>
      <c r="D113" s="1026"/>
      <c r="E113" s="1026"/>
      <c r="F113" s="1026"/>
      <c r="G113" s="1070">
        <v>1575</v>
      </c>
      <c r="H113" s="1049">
        <f t="shared" si="14"/>
        <v>9450</v>
      </c>
      <c r="I113" s="1019"/>
      <c r="J113" s="1019"/>
      <c r="K113" s="1019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19"/>
      <c r="X113" s="1019"/>
      <c r="Y113" s="1019"/>
    </row>
    <row r="114" s="1019" customFormat="1" ht="30" customHeight="1">
      <c r="A114" s="1020">
        <f t="shared" si="15"/>
        <v>4109</v>
      </c>
      <c r="B114" s="1027" t="s">
        <v>541</v>
      </c>
      <c r="C114" s="1028"/>
      <c r="D114" s="1028"/>
      <c r="E114" s="1028"/>
      <c r="F114" s="1028"/>
      <c r="G114" s="1070">
        <v>2516.6700000000001</v>
      </c>
      <c r="H114" s="1071">
        <f t="shared" si="14"/>
        <v>15100.02</v>
      </c>
      <c r="I114" s="1019"/>
      <c r="J114" s="1019"/>
      <c r="K114" s="1019"/>
      <c r="L114" s="1019"/>
      <c r="M114" s="1019"/>
      <c r="N114" s="1019"/>
      <c r="O114" s="1019"/>
      <c r="P114" s="1019"/>
      <c r="Q114" s="1019"/>
      <c r="R114" s="1019"/>
      <c r="S114" s="1019"/>
      <c r="T114" s="1019"/>
      <c r="U114" s="1019"/>
      <c r="V114" s="1019"/>
      <c r="W114" s="1019"/>
      <c r="X114" s="1019"/>
      <c r="Y114" s="1019"/>
    </row>
    <row r="115" s="1019" customFormat="1" ht="30" customHeight="1">
      <c r="A115" s="1020">
        <f t="shared" si="15"/>
        <v>4110</v>
      </c>
      <c r="B115" s="1044" t="s">
        <v>542</v>
      </c>
      <c r="C115" s="1045"/>
      <c r="D115" s="1045"/>
      <c r="E115" s="1045"/>
      <c r="F115" s="1045"/>
      <c r="G115" s="1046">
        <v>500</v>
      </c>
      <c r="H115" s="1047">
        <f t="shared" si="14"/>
        <v>3000</v>
      </c>
      <c r="I115" s="1019"/>
      <c r="J115" s="1019"/>
      <c r="K115" s="1019"/>
      <c r="L115" s="1019"/>
      <c r="M115" s="1019"/>
      <c r="N115" s="1019"/>
      <c r="O115" s="1019"/>
      <c r="P115" s="1019"/>
      <c r="Q115" s="1019"/>
      <c r="R115" s="1019"/>
      <c r="S115" s="1019"/>
      <c r="T115" s="1019"/>
      <c r="U115" s="1019"/>
      <c r="V115" s="1019"/>
      <c r="W115" s="1019"/>
      <c r="X115" s="1019"/>
      <c r="Y115" s="1019"/>
    </row>
    <row r="116" s="1019" customFormat="1" ht="30" customHeight="1">
      <c r="A116" s="1020">
        <f t="shared" si="15"/>
        <v>4111</v>
      </c>
      <c r="B116" s="1052" t="s">
        <v>543</v>
      </c>
      <c r="C116" s="1053"/>
      <c r="D116" s="1053"/>
      <c r="E116" s="1053"/>
      <c r="F116" s="1053"/>
      <c r="G116" s="1069">
        <v>516.66999999999996</v>
      </c>
      <c r="H116" s="1074">
        <f t="shared" si="14"/>
        <v>3100.0199999999995</v>
      </c>
      <c r="I116" s="1019"/>
      <c r="J116" s="1019"/>
      <c r="K116" s="1019"/>
      <c r="L116" s="1019"/>
      <c r="M116" s="1019"/>
      <c r="N116" s="1019"/>
      <c r="O116" s="1019"/>
      <c r="P116" s="1019"/>
      <c r="Q116" s="1019"/>
      <c r="R116" s="1019"/>
      <c r="S116" s="1019"/>
      <c r="T116" s="1019"/>
      <c r="U116" s="1019"/>
      <c r="V116" s="1019"/>
      <c r="W116" s="1019"/>
      <c r="X116" s="1019"/>
      <c r="Y116" s="1019"/>
    </row>
    <row r="117" s="1019" customFormat="1" ht="30" customHeight="1">
      <c r="A117" s="1020">
        <f t="shared" si="15"/>
        <v>4112</v>
      </c>
      <c r="B117" s="1089" t="s">
        <v>544</v>
      </c>
      <c r="C117" s="1090"/>
      <c r="D117" s="1090"/>
      <c r="E117" s="1090"/>
      <c r="F117" s="1090"/>
      <c r="G117" s="1091">
        <v>858.33000000000004</v>
      </c>
      <c r="H117" s="1092">
        <f t="shared" si="14"/>
        <v>5149.9800000000005</v>
      </c>
      <c r="I117" s="1019"/>
      <c r="J117" s="1019"/>
      <c r="K117" s="1019"/>
      <c r="L117" s="1019"/>
      <c r="M117" s="1019"/>
      <c r="N117" s="1019"/>
      <c r="O117" s="1019"/>
      <c r="P117" s="1019"/>
      <c r="Q117" s="1019"/>
      <c r="R117" s="1019"/>
      <c r="S117" s="1019"/>
      <c r="T117" s="1019"/>
      <c r="U117" s="1019"/>
      <c r="V117" s="1019"/>
      <c r="W117" s="1019"/>
      <c r="X117" s="1019"/>
      <c r="Y117" s="1019"/>
    </row>
    <row r="118" s="1019" customFormat="1" ht="30" customHeight="1">
      <c r="A118" s="1030">
        <f t="shared" si="15"/>
        <v>4113</v>
      </c>
      <c r="B118" s="1093"/>
      <c r="C118" s="1094"/>
      <c r="D118" s="1095" t="s">
        <v>545</v>
      </c>
      <c r="E118" s="1095"/>
      <c r="F118" s="1095"/>
      <c r="G118" s="1096"/>
      <c r="H118" s="1097"/>
      <c r="I118" s="1098"/>
      <c r="J118" s="1098"/>
      <c r="K118" s="1098"/>
      <c r="L118" s="1098"/>
      <c r="M118" s="1098"/>
      <c r="N118" s="1098"/>
      <c r="O118" s="1098"/>
      <c r="P118" s="1098"/>
      <c r="Q118" s="1098"/>
      <c r="R118" s="1098"/>
      <c r="S118" s="1098"/>
      <c r="T118" s="1098"/>
      <c r="U118" s="1098"/>
      <c r="V118" s="1098"/>
      <c r="W118" s="1098"/>
      <c r="X118" s="1098"/>
      <c r="Y118" s="1098"/>
      <c r="Z118" s="1098"/>
      <c r="AA118" s="1098"/>
      <c r="AB118" s="1098"/>
      <c r="AC118" s="1098"/>
      <c r="AD118" s="1098"/>
      <c r="AE118" s="1098"/>
      <c r="AF118" s="1098"/>
      <c r="AG118" s="1098"/>
      <c r="AH118" s="1098"/>
      <c r="AI118" s="1098"/>
      <c r="AJ118" s="1098"/>
      <c r="AK118" s="1098"/>
      <c r="AL118" s="1098"/>
      <c r="AM118" s="1098"/>
      <c r="AN118" s="1098"/>
      <c r="AO118" s="1098"/>
      <c r="AP118" s="1098"/>
      <c r="AQ118" s="1098"/>
      <c r="AR118" s="1098"/>
      <c r="AS118" s="1098"/>
      <c r="AT118" s="1098"/>
      <c r="AU118" s="1098"/>
      <c r="AV118" s="1098"/>
      <c r="AW118" s="1098"/>
      <c r="AX118" s="1098"/>
      <c r="AY118" s="1098"/>
      <c r="AZ118" s="1098"/>
      <c r="BA118" s="1098"/>
      <c r="BB118" s="1098"/>
      <c r="BC118" s="1098"/>
      <c r="BD118" s="1098"/>
      <c r="BE118" s="1098"/>
      <c r="BF118" s="1098"/>
      <c r="BG118" s="1098"/>
      <c r="BH118" s="1098"/>
      <c r="BI118" s="1098"/>
      <c r="BJ118" s="1098"/>
      <c r="BK118" s="1098"/>
      <c r="BL118" s="1098"/>
      <c r="BM118" s="1098"/>
      <c r="BN118" s="1098"/>
      <c r="BO118" s="1098"/>
      <c r="BP118" s="1098"/>
      <c r="BQ118" s="1098"/>
      <c r="BR118" s="1098"/>
      <c r="BS118" s="1098"/>
      <c r="BT118" s="1098"/>
      <c r="BU118" s="1098"/>
      <c r="BV118" s="1098"/>
      <c r="BW118" s="1098"/>
      <c r="BX118" s="1098"/>
      <c r="BY118" s="1098"/>
      <c r="BZ118" s="1098"/>
      <c r="CA118" s="1098"/>
      <c r="CB118" s="1098"/>
      <c r="CC118" s="1098"/>
      <c r="CD118" s="1098"/>
      <c r="CE118" s="1098"/>
      <c r="CF118" s="1098"/>
      <c r="CG118" s="1098"/>
      <c r="CH118" s="1098"/>
      <c r="CI118" s="1098"/>
      <c r="CJ118" s="1098"/>
      <c r="CK118" s="1098"/>
      <c r="CL118" s="1098"/>
      <c r="CM118" s="1098"/>
      <c r="CN118" s="1098"/>
      <c r="CO118" s="1098"/>
      <c r="CP118" s="1098"/>
      <c r="CQ118" s="1098"/>
      <c r="CR118" s="1098"/>
      <c r="CS118" s="1098"/>
      <c r="CT118" s="1098"/>
      <c r="CU118" s="1098"/>
      <c r="CV118" s="1098"/>
      <c r="CW118" s="1098"/>
      <c r="CX118" s="1098"/>
      <c r="CY118" s="1098"/>
      <c r="CZ118" s="1098"/>
      <c r="DA118" s="1098"/>
      <c r="DB118" s="1098"/>
      <c r="DC118" s="1098"/>
      <c r="DD118" s="1098"/>
      <c r="DE118" s="1098"/>
      <c r="DF118" s="1098"/>
      <c r="DG118" s="1098"/>
      <c r="DH118" s="1098"/>
      <c r="DI118" s="1098"/>
      <c r="DJ118" s="1098"/>
      <c r="DK118" s="1098"/>
      <c r="DL118" s="1098"/>
      <c r="DM118" s="1098"/>
      <c r="DN118" s="1098"/>
      <c r="DO118" s="1098"/>
      <c r="DP118" s="1098"/>
      <c r="DQ118" s="1098"/>
      <c r="DR118" s="1098"/>
      <c r="DS118" s="1098"/>
      <c r="DT118" s="1098"/>
      <c r="DU118" s="1098"/>
      <c r="DV118" s="1098"/>
      <c r="DW118" s="1098"/>
      <c r="DX118" s="1098"/>
      <c r="DY118" s="1098"/>
      <c r="DZ118" s="1098"/>
      <c r="EA118" s="1098"/>
      <c r="EB118" s="1098"/>
      <c r="EC118" s="1098"/>
      <c r="ED118" s="1098"/>
      <c r="EE118" s="1098"/>
      <c r="EF118" s="1098"/>
      <c r="EG118" s="1098"/>
      <c r="EH118" s="1098"/>
      <c r="EI118" s="1098"/>
      <c r="EJ118" s="1098"/>
      <c r="EK118" s="1098"/>
      <c r="EL118" s="1098"/>
      <c r="EM118" s="1098"/>
      <c r="EN118" s="1098"/>
      <c r="EO118" s="1098"/>
      <c r="EP118" s="1098"/>
      <c r="EQ118" s="1098"/>
      <c r="ER118" s="1098"/>
      <c r="ES118" s="1098"/>
      <c r="ET118" s="1098"/>
      <c r="EU118" s="1098"/>
      <c r="EV118" s="1098"/>
      <c r="EW118" s="1098"/>
      <c r="EX118" s="1098"/>
      <c r="EY118" s="1098"/>
      <c r="EZ118" s="1098"/>
      <c r="FA118" s="1098"/>
      <c r="FB118" s="1098"/>
      <c r="FC118" s="1098"/>
      <c r="FD118" s="1098"/>
      <c r="FE118" s="1098"/>
      <c r="FF118" s="1098"/>
      <c r="FG118" s="1098"/>
      <c r="FH118" s="1098"/>
      <c r="FI118" s="1098"/>
      <c r="FJ118" s="1098"/>
      <c r="FK118" s="1098"/>
      <c r="FL118" s="1098"/>
      <c r="FM118" s="1098"/>
      <c r="FN118" s="1098"/>
      <c r="FO118" s="1098"/>
      <c r="FP118" s="1098"/>
      <c r="FQ118" s="1098"/>
      <c r="FR118" s="1098"/>
      <c r="FS118" s="1098"/>
      <c r="FT118" s="1098"/>
      <c r="FU118" s="1098"/>
      <c r="FV118" s="1098"/>
      <c r="FW118" s="1098"/>
      <c r="FX118" s="1098"/>
      <c r="FY118" s="1098"/>
      <c r="FZ118" s="1098"/>
      <c r="GA118" s="1098"/>
      <c r="GB118" s="1098"/>
      <c r="GC118" s="1098"/>
      <c r="GD118" s="1098"/>
      <c r="GE118" s="1098"/>
      <c r="GF118" s="1098"/>
      <c r="GG118" s="1098"/>
      <c r="GH118" s="1098"/>
      <c r="GI118" s="1098"/>
      <c r="GJ118" s="1098"/>
      <c r="GK118" s="1098"/>
      <c r="GL118" s="1098"/>
      <c r="GM118" s="1098"/>
      <c r="GN118" s="1098"/>
      <c r="GO118" s="1098"/>
      <c r="GP118" s="1098"/>
      <c r="GQ118" s="1098"/>
      <c r="GR118" s="1098"/>
      <c r="GS118" s="1098"/>
      <c r="GT118" s="1098"/>
      <c r="GU118" s="1098"/>
      <c r="GV118" s="1098"/>
      <c r="GW118" s="1098"/>
      <c r="GX118" s="1098"/>
      <c r="GY118" s="1098"/>
      <c r="GZ118" s="1098"/>
      <c r="HA118" s="1098"/>
      <c r="HB118" s="1098"/>
      <c r="HC118" s="1098"/>
      <c r="HD118" s="1098"/>
      <c r="HE118" s="1098"/>
      <c r="HF118" s="1098"/>
      <c r="HG118" s="1098"/>
      <c r="HH118" s="1098"/>
      <c r="HI118" s="1098"/>
      <c r="HJ118" s="1098"/>
      <c r="HK118" s="1098"/>
      <c r="HL118" s="1098"/>
      <c r="HM118" s="1098"/>
      <c r="HN118" s="1098"/>
      <c r="HO118" s="1098"/>
      <c r="HP118" s="1098"/>
      <c r="HQ118" s="1098"/>
      <c r="HR118" s="1098"/>
      <c r="HS118" s="1098"/>
      <c r="HT118" s="1098"/>
      <c r="HU118" s="1098"/>
      <c r="HV118" s="1098"/>
      <c r="HW118" s="1098"/>
      <c r="HX118" s="1098"/>
      <c r="HY118" s="1098"/>
      <c r="HZ118" s="1098"/>
      <c r="IA118" s="1098"/>
      <c r="IB118" s="1098"/>
      <c r="IC118" s="1098"/>
      <c r="ID118" s="1098"/>
      <c r="IE118" s="1098"/>
      <c r="IF118" s="1098"/>
      <c r="IG118" s="1098"/>
      <c r="IH118" s="1098"/>
      <c r="II118" s="1098"/>
      <c r="IJ118" s="1098"/>
      <c r="IK118" s="1098"/>
      <c r="IL118" s="1098"/>
      <c r="IM118" s="1098"/>
    </row>
    <row r="119" s="1019" customFormat="1" ht="30" customHeight="1">
      <c r="A119" s="1030">
        <f t="shared" si="15"/>
        <v>4114</v>
      </c>
      <c r="B119" s="1099" t="s">
        <v>431</v>
      </c>
      <c r="C119" s="1017"/>
      <c r="D119" s="1017"/>
      <c r="E119" s="1017"/>
      <c r="F119" s="1100"/>
      <c r="G119" s="1101" t="s">
        <v>546</v>
      </c>
      <c r="H119" s="1102"/>
      <c r="I119" s="1019"/>
      <c r="J119" s="1019"/>
      <c r="K119" s="1019"/>
      <c r="L119" s="1019"/>
      <c r="M119" s="1019"/>
      <c r="N119" s="1019"/>
      <c r="O119" s="1019"/>
      <c r="P119" s="1019"/>
      <c r="Q119" s="1019"/>
      <c r="U119" s="1019"/>
    </row>
    <row r="120" s="1019" customFormat="1" ht="30" customHeight="1">
      <c r="A120" s="1020">
        <v>4115</v>
      </c>
      <c r="B120" s="1103" t="s">
        <v>547</v>
      </c>
      <c r="C120" s="1104"/>
      <c r="D120" s="1104"/>
      <c r="E120" s="1104"/>
      <c r="F120" s="1105"/>
      <c r="G120" s="1106">
        <v>100</v>
      </c>
      <c r="H120" s="1107"/>
      <c r="I120" s="1019"/>
      <c r="J120" s="1019"/>
      <c r="K120" s="1019"/>
      <c r="L120" s="1019"/>
      <c r="M120" s="1019"/>
      <c r="N120" s="1019"/>
      <c r="O120" s="1019"/>
      <c r="P120" s="1019"/>
      <c r="Q120" s="1019"/>
      <c r="R120" s="1019"/>
      <c r="S120" s="1019"/>
      <c r="T120" s="1019"/>
      <c r="U120" s="1019"/>
      <c r="V120" s="1019"/>
      <c r="W120" s="1019"/>
      <c r="X120" s="1019"/>
      <c r="Y120" s="1019"/>
      <c r="Z120" s="1019"/>
      <c r="AA120" s="1019"/>
      <c r="AB120" s="1019"/>
      <c r="AC120" s="1019"/>
      <c r="AD120" s="1019"/>
      <c r="AE120" s="1019"/>
      <c r="AF120" s="1019"/>
      <c r="AG120" s="1019"/>
      <c r="AH120" s="1019"/>
      <c r="AI120" s="1019"/>
      <c r="AJ120" s="1019"/>
      <c r="AK120" s="1019"/>
      <c r="AL120" s="1019"/>
      <c r="AM120" s="1019"/>
      <c r="AN120" s="1019"/>
      <c r="AO120" s="1019"/>
      <c r="AP120" s="1019"/>
      <c r="AQ120" s="1019"/>
      <c r="AR120" s="1019"/>
      <c r="AS120" s="1019"/>
      <c r="AT120" s="1019"/>
      <c r="AU120" s="1019"/>
      <c r="AV120" s="1019"/>
      <c r="AW120" s="1019"/>
      <c r="AX120" s="1019"/>
      <c r="AY120" s="1019"/>
      <c r="AZ120" s="1019"/>
      <c r="BA120" s="1019"/>
      <c r="BB120" s="1019"/>
      <c r="BC120" s="1019"/>
      <c r="BD120" s="1019"/>
      <c r="BE120" s="1019"/>
      <c r="BF120" s="1019"/>
      <c r="BG120" s="1019"/>
      <c r="BH120" s="1019"/>
      <c r="BI120" s="1019"/>
      <c r="BJ120" s="1019"/>
      <c r="BK120" s="1019"/>
      <c r="BL120" s="1019"/>
      <c r="BM120" s="1019"/>
      <c r="BN120" s="1019"/>
      <c r="BO120" s="1019"/>
      <c r="BP120" s="1019"/>
      <c r="BQ120" s="1019"/>
      <c r="BR120" s="1019"/>
      <c r="BS120" s="1019"/>
      <c r="BT120" s="1019"/>
      <c r="BU120" s="1019"/>
      <c r="BV120" s="1019"/>
      <c r="BW120" s="1019"/>
      <c r="BX120" s="1019"/>
      <c r="BY120" s="1019"/>
      <c r="BZ120" s="1019"/>
      <c r="CA120" s="1019"/>
      <c r="CB120" s="1019"/>
      <c r="CC120" s="1019"/>
      <c r="CD120" s="1019"/>
      <c r="CE120" s="1019"/>
      <c r="CF120" s="1019"/>
      <c r="CG120" s="1019"/>
      <c r="CH120" s="1019"/>
      <c r="CI120" s="1019"/>
      <c r="CJ120" s="1019"/>
      <c r="CK120" s="1019"/>
      <c r="CL120" s="1019"/>
      <c r="CM120" s="1019"/>
      <c r="CN120" s="1019"/>
      <c r="CO120" s="1019"/>
      <c r="CP120" s="1019"/>
      <c r="CQ120" s="1019"/>
      <c r="CR120" s="1019"/>
      <c r="CS120" s="1019"/>
      <c r="CT120" s="1019"/>
      <c r="CU120" s="1019"/>
      <c r="CV120" s="1019"/>
      <c r="CW120" s="1019"/>
      <c r="CX120" s="1019"/>
      <c r="CY120" s="1019"/>
      <c r="CZ120" s="1019"/>
      <c r="DA120" s="1019"/>
      <c r="DB120" s="1019"/>
      <c r="DC120" s="1019"/>
      <c r="DD120" s="1019"/>
      <c r="DE120" s="1019"/>
      <c r="DF120" s="1019"/>
      <c r="DG120" s="1019"/>
      <c r="DH120" s="1019"/>
      <c r="DI120" s="1019"/>
      <c r="DJ120" s="1019"/>
      <c r="DK120" s="1019"/>
      <c r="DL120" s="1019"/>
      <c r="DM120" s="1019"/>
      <c r="DN120" s="1019"/>
      <c r="DO120" s="1019"/>
      <c r="DP120" s="1019"/>
      <c r="DQ120" s="1019"/>
      <c r="DR120" s="1019"/>
      <c r="DS120" s="1019"/>
      <c r="DT120" s="1019"/>
      <c r="DU120" s="1019"/>
      <c r="DV120" s="1019"/>
      <c r="DW120" s="1019"/>
      <c r="DX120" s="1019"/>
      <c r="DY120" s="1019"/>
      <c r="DZ120" s="1019"/>
      <c r="EA120" s="1019"/>
      <c r="EB120" s="1019"/>
      <c r="EC120" s="1019"/>
      <c r="ED120" s="1019"/>
      <c r="EE120" s="1019"/>
      <c r="EF120" s="1019"/>
      <c r="EG120" s="1019"/>
      <c r="EH120" s="1019"/>
      <c r="EI120" s="1019"/>
      <c r="EJ120" s="1019"/>
      <c r="EK120" s="1019"/>
      <c r="EL120" s="1019"/>
      <c r="EM120" s="1019"/>
      <c r="EN120" s="1019"/>
      <c r="EO120" s="1019"/>
      <c r="EP120" s="1019"/>
      <c r="EQ120" s="1019"/>
      <c r="ER120" s="1019"/>
      <c r="ES120" s="1019"/>
      <c r="ET120" s="1019"/>
      <c r="EU120" s="1019"/>
      <c r="EV120" s="1019"/>
      <c r="EW120" s="1019"/>
      <c r="EX120" s="1019"/>
      <c r="EY120" s="1019"/>
      <c r="EZ120" s="1019"/>
      <c r="FA120" s="1019"/>
      <c r="FB120" s="1019"/>
      <c r="FC120" s="1019"/>
      <c r="FD120" s="1019"/>
      <c r="FE120" s="1019"/>
      <c r="FF120" s="1019"/>
      <c r="FG120" s="1019"/>
      <c r="FH120" s="1019"/>
      <c r="FI120" s="1019"/>
      <c r="FJ120" s="1019"/>
      <c r="FK120" s="1019"/>
      <c r="FL120" s="1019"/>
      <c r="FM120" s="1019"/>
      <c r="FN120" s="1019"/>
      <c r="FO120" s="1019"/>
      <c r="FP120" s="1019"/>
      <c r="FQ120" s="1019"/>
      <c r="FR120" s="1019"/>
      <c r="FS120" s="1019"/>
      <c r="FT120" s="1019"/>
      <c r="FU120" s="1019"/>
      <c r="FV120" s="1019"/>
      <c r="FW120" s="1019"/>
      <c r="FX120" s="1019"/>
      <c r="FY120" s="1019"/>
      <c r="FZ120" s="1019"/>
      <c r="GA120" s="1019"/>
      <c r="GB120" s="1019"/>
      <c r="GC120" s="1019"/>
      <c r="GD120" s="1019"/>
      <c r="GE120" s="1019"/>
      <c r="GF120" s="1019"/>
      <c r="GG120" s="1019"/>
      <c r="GH120" s="1019"/>
      <c r="GI120" s="1019"/>
      <c r="GJ120" s="1019"/>
      <c r="GK120" s="1019"/>
      <c r="GL120" s="1019"/>
      <c r="GM120" s="1019"/>
      <c r="GN120" s="1019"/>
      <c r="GO120" s="1019"/>
      <c r="GP120" s="1019"/>
      <c r="GQ120" s="1019"/>
      <c r="GR120" s="1019"/>
      <c r="GS120" s="1019"/>
      <c r="GT120" s="1019"/>
      <c r="GU120" s="1019"/>
      <c r="GV120" s="1019"/>
      <c r="GW120" s="1019"/>
      <c r="GX120" s="1019"/>
      <c r="GY120" s="1019"/>
      <c r="GZ120" s="1019"/>
      <c r="HA120" s="1019"/>
      <c r="HB120" s="1019"/>
      <c r="HC120" s="1019"/>
      <c r="HD120" s="1019"/>
      <c r="HE120" s="1019"/>
      <c r="HF120" s="1019"/>
      <c r="HG120" s="1019"/>
      <c r="HH120" s="1019"/>
      <c r="HI120" s="1019"/>
      <c r="HJ120" s="1019"/>
      <c r="HK120" s="1019"/>
      <c r="HL120" s="1019"/>
      <c r="HM120" s="1019"/>
      <c r="HN120" s="1019"/>
      <c r="HO120" s="1019"/>
      <c r="HP120" s="1019"/>
      <c r="HQ120" s="1019"/>
      <c r="HR120" s="1019"/>
      <c r="HS120" s="1019"/>
      <c r="HT120" s="1019"/>
      <c r="HU120" s="1019"/>
      <c r="HV120" s="1019"/>
      <c r="HW120" s="1019"/>
      <c r="HX120" s="1019"/>
      <c r="HY120" s="1019"/>
      <c r="HZ120" s="1019"/>
      <c r="IA120" s="1019"/>
      <c r="IB120" s="1019"/>
      <c r="IC120" s="1019"/>
      <c r="ID120" s="1019"/>
      <c r="IE120" s="1019"/>
      <c r="IF120" s="1019"/>
      <c r="IG120" s="1019"/>
      <c r="IH120" s="1019"/>
      <c r="II120" s="1019"/>
      <c r="IJ120" s="1019"/>
      <c r="IK120" s="1019"/>
      <c r="IL120" s="1019"/>
      <c r="IM120" s="1019"/>
      <c r="IN120" s="1019"/>
    </row>
    <row r="121" s="1019" customFormat="1" ht="30" customHeight="1">
      <c r="A121" s="1020">
        <v>4116</v>
      </c>
      <c r="B121" s="1103" t="s">
        <v>548</v>
      </c>
      <c r="C121" s="1104"/>
      <c r="D121" s="1104"/>
      <c r="E121" s="1104"/>
      <c r="F121" s="1105"/>
      <c r="G121" s="1106">
        <v>130</v>
      </c>
      <c r="H121" s="1107"/>
      <c r="I121" s="1019"/>
      <c r="J121" s="1019"/>
      <c r="K121" s="1019"/>
      <c r="L121" s="1019"/>
      <c r="M121" s="1019"/>
      <c r="N121" s="1019"/>
      <c r="O121" s="1019"/>
      <c r="P121" s="1019"/>
      <c r="Q121" s="1019"/>
      <c r="R121" s="1019"/>
      <c r="S121" s="1019"/>
      <c r="T121" s="1019"/>
      <c r="U121" s="1019"/>
      <c r="V121" s="1019"/>
      <c r="W121" s="1019"/>
      <c r="X121" s="1019"/>
      <c r="Y121" s="1019"/>
      <c r="Z121" s="1019"/>
      <c r="AA121" s="1019"/>
      <c r="AB121" s="1019"/>
      <c r="AC121" s="1019"/>
      <c r="AD121" s="1019"/>
      <c r="AE121" s="1019"/>
      <c r="AF121" s="1019"/>
      <c r="AG121" s="1019"/>
      <c r="AH121" s="1019"/>
      <c r="AI121" s="1019"/>
      <c r="AJ121" s="1019"/>
      <c r="AK121" s="1019"/>
      <c r="AL121" s="1019"/>
      <c r="AM121" s="1019"/>
      <c r="AN121" s="1019"/>
      <c r="AO121" s="1019"/>
      <c r="AP121" s="1019"/>
      <c r="AQ121" s="1019"/>
      <c r="AR121" s="1019"/>
      <c r="AS121" s="1019"/>
      <c r="AT121" s="1019"/>
      <c r="AU121" s="1019"/>
      <c r="AV121" s="1019"/>
      <c r="AW121" s="1019"/>
      <c r="AX121" s="1019"/>
      <c r="AY121" s="1019"/>
      <c r="AZ121" s="1019"/>
      <c r="BA121" s="1019"/>
      <c r="BB121" s="1019"/>
      <c r="BC121" s="1019"/>
      <c r="BD121" s="1019"/>
      <c r="BE121" s="1019"/>
      <c r="BF121" s="1019"/>
      <c r="BG121" s="1019"/>
      <c r="BH121" s="1019"/>
      <c r="BI121" s="1019"/>
      <c r="BJ121" s="1019"/>
      <c r="BK121" s="1019"/>
      <c r="BL121" s="1019"/>
      <c r="BM121" s="1019"/>
      <c r="BN121" s="1019"/>
      <c r="BO121" s="1019"/>
      <c r="BP121" s="1019"/>
      <c r="BQ121" s="1019"/>
      <c r="BR121" s="1019"/>
      <c r="BS121" s="1019"/>
      <c r="BT121" s="1019"/>
      <c r="BU121" s="1019"/>
      <c r="BV121" s="1019"/>
      <c r="BW121" s="1019"/>
      <c r="BX121" s="1019"/>
      <c r="BY121" s="1019"/>
      <c r="BZ121" s="1019"/>
      <c r="CA121" s="1019"/>
      <c r="CB121" s="1019"/>
      <c r="CC121" s="1019"/>
      <c r="CD121" s="1019"/>
      <c r="CE121" s="1019"/>
      <c r="CF121" s="1019"/>
      <c r="CG121" s="1019"/>
      <c r="CH121" s="1019"/>
      <c r="CI121" s="1019"/>
      <c r="CJ121" s="1019"/>
      <c r="CK121" s="1019"/>
      <c r="CL121" s="1019"/>
      <c r="CM121" s="1019"/>
      <c r="CN121" s="1019"/>
      <c r="CO121" s="1019"/>
      <c r="CP121" s="1019"/>
      <c r="CQ121" s="1019"/>
      <c r="CR121" s="1019"/>
      <c r="CS121" s="1019"/>
      <c r="CT121" s="1019"/>
      <c r="CU121" s="1019"/>
      <c r="CV121" s="1019"/>
      <c r="CW121" s="1019"/>
      <c r="CX121" s="1019"/>
      <c r="CY121" s="1019"/>
      <c r="CZ121" s="1019"/>
      <c r="DA121" s="1019"/>
      <c r="DB121" s="1019"/>
      <c r="DC121" s="1019"/>
      <c r="DD121" s="1019"/>
      <c r="DE121" s="1019"/>
      <c r="DF121" s="1019"/>
      <c r="DG121" s="1019"/>
      <c r="DH121" s="1019"/>
      <c r="DI121" s="1019"/>
      <c r="DJ121" s="1019"/>
      <c r="DK121" s="1019"/>
      <c r="DL121" s="1019"/>
      <c r="DM121" s="1019"/>
      <c r="DN121" s="1019"/>
      <c r="DO121" s="1019"/>
      <c r="DP121" s="1019"/>
      <c r="DQ121" s="1019"/>
      <c r="DR121" s="1019"/>
      <c r="DS121" s="1019"/>
      <c r="DT121" s="1019"/>
      <c r="DU121" s="1019"/>
      <c r="DV121" s="1019"/>
      <c r="DW121" s="1019"/>
      <c r="DX121" s="1019"/>
      <c r="DY121" s="1019"/>
      <c r="DZ121" s="1019"/>
      <c r="EA121" s="1019"/>
      <c r="EB121" s="1019"/>
      <c r="EC121" s="1019"/>
      <c r="ED121" s="1019"/>
      <c r="EE121" s="1019"/>
      <c r="EF121" s="1019"/>
      <c r="EG121" s="1019"/>
      <c r="EH121" s="1019"/>
      <c r="EI121" s="1019"/>
      <c r="EJ121" s="1019"/>
      <c r="EK121" s="1019"/>
      <c r="EL121" s="1019"/>
      <c r="EM121" s="1019"/>
      <c r="EN121" s="1019"/>
      <c r="EO121" s="1019"/>
      <c r="EP121" s="1019"/>
      <c r="EQ121" s="1019"/>
      <c r="ER121" s="1019"/>
      <c r="ES121" s="1019"/>
      <c r="ET121" s="1019"/>
      <c r="EU121" s="1019"/>
      <c r="EV121" s="1019"/>
      <c r="EW121" s="1019"/>
      <c r="EX121" s="1019"/>
      <c r="EY121" s="1019"/>
      <c r="EZ121" s="1019"/>
      <c r="FA121" s="1019"/>
      <c r="FB121" s="1019"/>
      <c r="FC121" s="1019"/>
      <c r="FD121" s="1019"/>
      <c r="FE121" s="1019"/>
      <c r="FF121" s="1019"/>
      <c r="FG121" s="1019"/>
      <c r="FH121" s="1019"/>
      <c r="FI121" s="1019"/>
      <c r="FJ121" s="1019"/>
      <c r="FK121" s="1019"/>
      <c r="FL121" s="1019"/>
      <c r="FM121" s="1019"/>
      <c r="FN121" s="1019"/>
      <c r="FO121" s="1019"/>
      <c r="FP121" s="1019"/>
      <c r="FQ121" s="1019"/>
      <c r="FR121" s="1019"/>
      <c r="FS121" s="1019"/>
      <c r="FT121" s="1019"/>
      <c r="FU121" s="1019"/>
      <c r="FV121" s="1019"/>
      <c r="FW121" s="1019"/>
      <c r="FX121" s="1019"/>
      <c r="FY121" s="1019"/>
      <c r="FZ121" s="1019"/>
      <c r="GA121" s="1019"/>
      <c r="GB121" s="1019"/>
      <c r="GC121" s="1019"/>
      <c r="GD121" s="1019"/>
      <c r="GE121" s="1019"/>
      <c r="GF121" s="1019"/>
      <c r="GG121" s="1019"/>
      <c r="GH121" s="1019"/>
      <c r="GI121" s="1019"/>
      <c r="GJ121" s="1019"/>
      <c r="GK121" s="1019"/>
      <c r="GL121" s="1019"/>
      <c r="GM121" s="1019"/>
      <c r="GN121" s="1019"/>
      <c r="GO121" s="1019"/>
      <c r="GP121" s="1019"/>
      <c r="GQ121" s="1019"/>
      <c r="GR121" s="1019"/>
      <c r="GS121" s="1019"/>
      <c r="GT121" s="1019"/>
      <c r="GU121" s="1019"/>
      <c r="GV121" s="1019"/>
      <c r="GW121" s="1019"/>
      <c r="GX121" s="1019"/>
      <c r="GY121" s="1019"/>
      <c r="GZ121" s="1019"/>
      <c r="HA121" s="1019"/>
      <c r="HB121" s="1019"/>
      <c r="HC121" s="1019"/>
      <c r="HD121" s="1019"/>
      <c r="HE121" s="1019"/>
      <c r="HF121" s="1019"/>
      <c r="HG121" s="1019"/>
      <c r="HH121" s="1019"/>
      <c r="HI121" s="1019"/>
      <c r="HJ121" s="1019"/>
      <c r="HK121" s="1019"/>
      <c r="HL121" s="1019"/>
      <c r="HM121" s="1019"/>
      <c r="HN121" s="1019"/>
      <c r="HO121" s="1019"/>
      <c r="HP121" s="1019"/>
      <c r="HQ121" s="1019"/>
      <c r="HR121" s="1019"/>
      <c r="HS121" s="1019"/>
      <c r="HT121" s="1019"/>
      <c r="HU121" s="1019"/>
      <c r="HV121" s="1019"/>
      <c r="HW121" s="1019"/>
      <c r="HX121" s="1019"/>
      <c r="HY121" s="1019"/>
      <c r="HZ121" s="1019"/>
      <c r="IA121" s="1019"/>
      <c r="IB121" s="1019"/>
      <c r="IC121" s="1019"/>
      <c r="ID121" s="1019"/>
      <c r="IE121" s="1019"/>
      <c r="IF121" s="1019"/>
      <c r="IG121" s="1019"/>
      <c r="IH121" s="1019"/>
      <c r="II121" s="1019"/>
      <c r="IJ121" s="1019"/>
      <c r="IK121" s="1019"/>
      <c r="IL121" s="1019"/>
      <c r="IM121" s="1019"/>
      <c r="IN121" s="1019"/>
    </row>
    <row r="122" s="1019" customFormat="1" ht="30" customHeight="1">
      <c r="A122" s="1020">
        <v>4117</v>
      </c>
      <c r="B122" s="1103" t="s">
        <v>549</v>
      </c>
      <c r="C122" s="1104"/>
      <c r="D122" s="1104"/>
      <c r="E122" s="1104"/>
      <c r="F122" s="1105"/>
      <c r="G122" s="1106">
        <v>175</v>
      </c>
      <c r="H122" s="1107"/>
      <c r="I122" s="1019"/>
      <c r="J122" s="1019"/>
      <c r="K122" s="1019"/>
      <c r="L122" s="1019"/>
      <c r="M122" s="1019"/>
      <c r="N122" s="1019"/>
      <c r="O122" s="1019"/>
      <c r="P122" s="1019"/>
      <c r="Q122" s="1019"/>
      <c r="R122" s="1019"/>
      <c r="S122" s="1019"/>
      <c r="T122" s="1019"/>
      <c r="U122" s="1019"/>
      <c r="V122" s="1019"/>
      <c r="W122" s="1019"/>
      <c r="X122" s="1019"/>
      <c r="Y122" s="1019"/>
      <c r="Z122" s="1019"/>
      <c r="AA122" s="1019"/>
      <c r="AB122" s="1019"/>
      <c r="AC122" s="1019"/>
      <c r="AD122" s="1019"/>
      <c r="AE122" s="1019"/>
      <c r="AF122" s="1019"/>
      <c r="AG122" s="1019"/>
      <c r="AH122" s="1019"/>
      <c r="AI122" s="1019"/>
      <c r="AJ122" s="1019"/>
      <c r="AK122" s="1019"/>
      <c r="AL122" s="1019"/>
      <c r="AM122" s="1019"/>
      <c r="AN122" s="1019"/>
      <c r="AO122" s="1019"/>
      <c r="AP122" s="1019"/>
      <c r="AQ122" s="1019"/>
      <c r="AR122" s="1019"/>
      <c r="AS122" s="1019"/>
      <c r="AT122" s="1019"/>
      <c r="AU122" s="1019"/>
      <c r="AV122" s="1019"/>
      <c r="AW122" s="1019"/>
      <c r="AX122" s="1019"/>
      <c r="AY122" s="1019"/>
      <c r="AZ122" s="1019"/>
      <c r="BA122" s="1019"/>
      <c r="BB122" s="1019"/>
      <c r="BC122" s="1019"/>
      <c r="BD122" s="1019"/>
      <c r="BE122" s="1019"/>
      <c r="BF122" s="1019"/>
      <c r="BG122" s="1019"/>
      <c r="BH122" s="1019"/>
      <c r="BI122" s="1019"/>
      <c r="BJ122" s="1019"/>
      <c r="BK122" s="1019"/>
      <c r="BL122" s="1019"/>
      <c r="BM122" s="1019"/>
      <c r="BN122" s="1019"/>
      <c r="BO122" s="1019"/>
      <c r="BP122" s="1019"/>
      <c r="BQ122" s="1019"/>
      <c r="BR122" s="1019"/>
      <c r="BS122" s="1019"/>
      <c r="BT122" s="1019"/>
      <c r="BU122" s="1019"/>
      <c r="BV122" s="1019"/>
      <c r="BW122" s="1019"/>
      <c r="BX122" s="1019"/>
      <c r="BY122" s="1019"/>
      <c r="BZ122" s="1019"/>
      <c r="CA122" s="1019"/>
      <c r="CB122" s="1019"/>
      <c r="CC122" s="1019"/>
      <c r="CD122" s="1019"/>
      <c r="CE122" s="1019"/>
      <c r="CF122" s="1019"/>
      <c r="CG122" s="1019"/>
      <c r="CH122" s="1019"/>
      <c r="CI122" s="1019"/>
      <c r="CJ122" s="1019"/>
      <c r="CK122" s="1019"/>
      <c r="CL122" s="1019"/>
      <c r="CM122" s="1019"/>
      <c r="CN122" s="1019"/>
      <c r="CO122" s="1019"/>
      <c r="CP122" s="1019"/>
      <c r="CQ122" s="1019"/>
      <c r="CR122" s="1019"/>
      <c r="CS122" s="1019"/>
      <c r="CT122" s="1019"/>
      <c r="CU122" s="1019"/>
      <c r="CV122" s="1019"/>
      <c r="CW122" s="1019"/>
      <c r="CX122" s="1019"/>
      <c r="CY122" s="1019"/>
      <c r="CZ122" s="1019"/>
      <c r="DA122" s="1019"/>
      <c r="DB122" s="1019"/>
      <c r="DC122" s="1019"/>
      <c r="DD122" s="1019"/>
      <c r="DE122" s="1019"/>
      <c r="DF122" s="1019"/>
      <c r="DG122" s="1019"/>
      <c r="DH122" s="1019"/>
      <c r="DI122" s="1019"/>
      <c r="DJ122" s="1019"/>
      <c r="DK122" s="1019"/>
      <c r="DL122" s="1019"/>
      <c r="DM122" s="1019"/>
      <c r="DN122" s="1019"/>
      <c r="DO122" s="1019"/>
      <c r="DP122" s="1019"/>
      <c r="DQ122" s="1019"/>
      <c r="DR122" s="1019"/>
      <c r="DS122" s="1019"/>
      <c r="DT122" s="1019"/>
      <c r="DU122" s="1019"/>
      <c r="DV122" s="1019"/>
      <c r="DW122" s="1019"/>
      <c r="DX122" s="1019"/>
      <c r="DY122" s="1019"/>
      <c r="DZ122" s="1019"/>
      <c r="EA122" s="1019"/>
      <c r="EB122" s="1019"/>
      <c r="EC122" s="1019"/>
      <c r="ED122" s="1019"/>
      <c r="EE122" s="1019"/>
      <c r="EF122" s="1019"/>
      <c r="EG122" s="1019"/>
      <c r="EH122" s="1019"/>
      <c r="EI122" s="1019"/>
      <c r="EJ122" s="1019"/>
      <c r="EK122" s="1019"/>
      <c r="EL122" s="1019"/>
      <c r="EM122" s="1019"/>
      <c r="EN122" s="1019"/>
      <c r="EO122" s="1019"/>
      <c r="EP122" s="1019"/>
      <c r="EQ122" s="1019"/>
      <c r="ER122" s="1019"/>
      <c r="ES122" s="1019"/>
      <c r="ET122" s="1019"/>
      <c r="EU122" s="1019"/>
      <c r="EV122" s="1019"/>
      <c r="EW122" s="1019"/>
      <c r="EX122" s="1019"/>
      <c r="EY122" s="1019"/>
      <c r="EZ122" s="1019"/>
      <c r="FA122" s="1019"/>
      <c r="FB122" s="1019"/>
      <c r="FC122" s="1019"/>
      <c r="FD122" s="1019"/>
      <c r="FE122" s="1019"/>
      <c r="FF122" s="1019"/>
      <c r="FG122" s="1019"/>
      <c r="FH122" s="1019"/>
      <c r="FI122" s="1019"/>
      <c r="FJ122" s="1019"/>
      <c r="FK122" s="1019"/>
      <c r="FL122" s="1019"/>
      <c r="FM122" s="1019"/>
      <c r="FN122" s="1019"/>
      <c r="FO122" s="1019"/>
      <c r="FP122" s="1019"/>
      <c r="FQ122" s="1019"/>
      <c r="FR122" s="1019"/>
      <c r="FS122" s="1019"/>
      <c r="FT122" s="1019"/>
      <c r="FU122" s="1019"/>
      <c r="FV122" s="1019"/>
      <c r="FW122" s="1019"/>
      <c r="FX122" s="1019"/>
      <c r="FY122" s="1019"/>
      <c r="FZ122" s="1019"/>
      <c r="GA122" s="1019"/>
      <c r="GB122" s="1019"/>
      <c r="GC122" s="1019"/>
      <c r="GD122" s="1019"/>
      <c r="GE122" s="1019"/>
      <c r="GF122" s="1019"/>
      <c r="GG122" s="1019"/>
      <c r="GH122" s="1019"/>
      <c r="GI122" s="1019"/>
      <c r="GJ122" s="1019"/>
      <c r="GK122" s="1019"/>
      <c r="GL122" s="1019"/>
      <c r="GM122" s="1019"/>
      <c r="GN122" s="1019"/>
      <c r="GO122" s="1019"/>
      <c r="GP122" s="1019"/>
      <c r="GQ122" s="1019"/>
      <c r="GR122" s="1019"/>
      <c r="GS122" s="1019"/>
      <c r="GT122" s="1019"/>
      <c r="GU122" s="1019"/>
      <c r="GV122" s="1019"/>
      <c r="GW122" s="1019"/>
      <c r="GX122" s="1019"/>
      <c r="GY122" s="1019"/>
      <c r="GZ122" s="1019"/>
      <c r="HA122" s="1019"/>
      <c r="HB122" s="1019"/>
      <c r="HC122" s="1019"/>
      <c r="HD122" s="1019"/>
      <c r="HE122" s="1019"/>
      <c r="HF122" s="1019"/>
      <c r="HG122" s="1019"/>
      <c r="HH122" s="1019"/>
      <c r="HI122" s="1019"/>
      <c r="HJ122" s="1019"/>
      <c r="HK122" s="1019"/>
      <c r="HL122" s="1019"/>
      <c r="HM122" s="1019"/>
      <c r="HN122" s="1019"/>
      <c r="HO122" s="1019"/>
      <c r="HP122" s="1019"/>
      <c r="HQ122" s="1019"/>
      <c r="HR122" s="1019"/>
      <c r="HS122" s="1019"/>
      <c r="HT122" s="1019"/>
      <c r="HU122" s="1019"/>
      <c r="HV122" s="1019"/>
      <c r="HW122" s="1019"/>
      <c r="HX122" s="1019"/>
      <c r="HY122" s="1019"/>
      <c r="HZ122" s="1019"/>
      <c r="IA122" s="1019"/>
      <c r="IB122" s="1019"/>
      <c r="IC122" s="1019"/>
      <c r="ID122" s="1019"/>
      <c r="IE122" s="1019"/>
      <c r="IF122" s="1019"/>
      <c r="IG122" s="1019"/>
      <c r="IH122" s="1019"/>
      <c r="II122" s="1019"/>
      <c r="IJ122" s="1019"/>
      <c r="IK122" s="1019"/>
      <c r="IL122" s="1019"/>
      <c r="IM122" s="1019"/>
      <c r="IN122" s="1019"/>
    </row>
    <row r="123" s="1019" customFormat="1" ht="30" hidden="1" customHeight="1">
      <c r="A123" s="1020">
        <v>4118</v>
      </c>
      <c r="B123" s="1103" t="s">
        <v>550</v>
      </c>
      <c r="C123" s="1104"/>
      <c r="D123" s="1104"/>
      <c r="E123" s="1104"/>
      <c r="F123" s="1105"/>
      <c r="G123" s="1106">
        <v>300</v>
      </c>
      <c r="H123" s="1107"/>
      <c r="I123" s="1019"/>
      <c r="J123" s="1019"/>
      <c r="K123" s="1019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19"/>
      <c r="X123" s="1019"/>
      <c r="Y123" s="1019"/>
      <c r="Z123" s="1019"/>
      <c r="AA123" s="1019"/>
      <c r="AB123" s="1019"/>
      <c r="AC123" s="1019"/>
      <c r="AD123" s="1019"/>
      <c r="AE123" s="1019"/>
      <c r="AF123" s="1019"/>
      <c r="AG123" s="1019"/>
      <c r="AH123" s="1019"/>
      <c r="AI123" s="1019"/>
      <c r="AJ123" s="1019"/>
      <c r="AK123" s="1019"/>
      <c r="AL123" s="1019"/>
      <c r="AM123" s="1019"/>
      <c r="AN123" s="1019"/>
      <c r="AO123" s="1019"/>
      <c r="AP123" s="1019"/>
      <c r="AQ123" s="1019"/>
      <c r="AR123" s="1019"/>
      <c r="AS123" s="1019"/>
      <c r="AT123" s="1019"/>
      <c r="AU123" s="1019"/>
      <c r="AV123" s="1019"/>
      <c r="AW123" s="1019"/>
      <c r="AX123" s="1019"/>
      <c r="AY123" s="1019"/>
      <c r="AZ123" s="1019"/>
      <c r="BA123" s="1019"/>
      <c r="BB123" s="1019"/>
      <c r="BC123" s="1019"/>
      <c r="BD123" s="1019"/>
      <c r="BE123" s="1019"/>
      <c r="BF123" s="1019"/>
      <c r="BG123" s="1019"/>
      <c r="BH123" s="1019"/>
      <c r="BI123" s="1019"/>
      <c r="BJ123" s="1019"/>
      <c r="BK123" s="1019"/>
      <c r="BL123" s="1019"/>
      <c r="BM123" s="1019"/>
      <c r="BN123" s="1019"/>
      <c r="BO123" s="1019"/>
      <c r="BP123" s="1019"/>
      <c r="BQ123" s="1019"/>
      <c r="BR123" s="1019"/>
      <c r="BS123" s="1019"/>
      <c r="BT123" s="1019"/>
      <c r="BU123" s="1019"/>
      <c r="BV123" s="1019"/>
      <c r="BW123" s="1019"/>
      <c r="BX123" s="1019"/>
      <c r="BY123" s="1019"/>
      <c r="BZ123" s="1019"/>
      <c r="CA123" s="1019"/>
      <c r="CB123" s="1019"/>
      <c r="CC123" s="1019"/>
      <c r="CD123" s="1019"/>
      <c r="CE123" s="1019"/>
      <c r="CF123" s="1019"/>
      <c r="CG123" s="1019"/>
      <c r="CH123" s="1019"/>
      <c r="CI123" s="1019"/>
      <c r="CJ123" s="1019"/>
      <c r="CK123" s="1019"/>
      <c r="CL123" s="1019"/>
      <c r="CM123" s="1019"/>
      <c r="CN123" s="1019"/>
      <c r="CO123" s="1019"/>
      <c r="CP123" s="1019"/>
      <c r="CQ123" s="1019"/>
      <c r="CR123" s="1019"/>
      <c r="CS123" s="1019"/>
      <c r="CT123" s="1019"/>
      <c r="CU123" s="1019"/>
      <c r="CV123" s="1019"/>
      <c r="CW123" s="1019"/>
      <c r="CX123" s="1019"/>
      <c r="CY123" s="1019"/>
      <c r="CZ123" s="1019"/>
      <c r="DA123" s="1019"/>
      <c r="DB123" s="1019"/>
      <c r="DC123" s="1019"/>
      <c r="DD123" s="1019"/>
      <c r="DE123" s="1019"/>
      <c r="DF123" s="1019"/>
      <c r="DG123" s="1019"/>
      <c r="DH123" s="1019"/>
      <c r="DI123" s="1019"/>
      <c r="DJ123" s="1019"/>
      <c r="DK123" s="1019"/>
      <c r="DL123" s="1019"/>
      <c r="DM123" s="1019"/>
      <c r="DN123" s="1019"/>
      <c r="DO123" s="1019"/>
      <c r="DP123" s="1019"/>
      <c r="DQ123" s="1019"/>
      <c r="DR123" s="1019"/>
      <c r="DS123" s="1019"/>
      <c r="DT123" s="1019"/>
      <c r="DU123" s="1019"/>
      <c r="DV123" s="1019"/>
      <c r="DW123" s="1019"/>
      <c r="DX123" s="1019"/>
      <c r="DY123" s="1019"/>
      <c r="DZ123" s="1019"/>
      <c r="EA123" s="1019"/>
      <c r="EB123" s="1019"/>
      <c r="EC123" s="1019"/>
      <c r="ED123" s="1019"/>
      <c r="EE123" s="1019"/>
      <c r="EF123" s="1019"/>
      <c r="EG123" s="1019"/>
      <c r="EH123" s="1019"/>
      <c r="EI123" s="1019"/>
      <c r="EJ123" s="1019"/>
      <c r="EK123" s="1019"/>
      <c r="EL123" s="1019"/>
      <c r="EM123" s="1019"/>
      <c r="EN123" s="1019"/>
      <c r="EO123" s="1019"/>
      <c r="EP123" s="1019"/>
      <c r="EQ123" s="1019"/>
      <c r="ER123" s="1019"/>
      <c r="ES123" s="1019"/>
      <c r="ET123" s="1019"/>
      <c r="EU123" s="1019"/>
      <c r="EV123" s="1019"/>
      <c r="EW123" s="1019"/>
      <c r="EX123" s="1019"/>
      <c r="EY123" s="1019"/>
      <c r="EZ123" s="1019"/>
      <c r="FA123" s="1019"/>
      <c r="FB123" s="1019"/>
      <c r="FC123" s="1019"/>
      <c r="FD123" s="1019"/>
      <c r="FE123" s="1019"/>
      <c r="FF123" s="1019"/>
      <c r="FG123" s="1019"/>
      <c r="FH123" s="1019"/>
      <c r="FI123" s="1019"/>
      <c r="FJ123" s="1019"/>
      <c r="FK123" s="1019"/>
      <c r="FL123" s="1019"/>
      <c r="FM123" s="1019"/>
      <c r="FN123" s="1019"/>
      <c r="FO123" s="1019"/>
      <c r="FP123" s="1019"/>
      <c r="FQ123" s="1019"/>
      <c r="FR123" s="1019"/>
      <c r="FS123" s="1019"/>
      <c r="FT123" s="1019"/>
      <c r="FU123" s="1019"/>
      <c r="FV123" s="1019"/>
      <c r="FW123" s="1019"/>
      <c r="FX123" s="1019"/>
      <c r="FY123" s="1019"/>
      <c r="FZ123" s="1019"/>
      <c r="GA123" s="1019"/>
      <c r="GB123" s="1019"/>
      <c r="GC123" s="1019"/>
      <c r="GD123" s="1019"/>
      <c r="GE123" s="1019"/>
      <c r="GF123" s="1019"/>
      <c r="GG123" s="1019"/>
      <c r="GH123" s="1019"/>
      <c r="GI123" s="1019"/>
      <c r="GJ123" s="1019"/>
      <c r="GK123" s="1019"/>
      <c r="GL123" s="1019"/>
      <c r="GM123" s="1019"/>
      <c r="GN123" s="1019"/>
      <c r="GO123" s="1019"/>
      <c r="GP123" s="1019"/>
      <c r="GQ123" s="1019"/>
      <c r="GR123" s="1019"/>
      <c r="GS123" s="1019"/>
      <c r="GT123" s="1019"/>
      <c r="GU123" s="1019"/>
      <c r="GV123" s="1019"/>
      <c r="GW123" s="1019"/>
      <c r="GX123" s="1019"/>
      <c r="GY123" s="1019"/>
      <c r="GZ123" s="1019"/>
      <c r="HA123" s="1019"/>
      <c r="HB123" s="1019"/>
      <c r="HC123" s="1019"/>
      <c r="HD123" s="1019"/>
      <c r="HE123" s="1019"/>
      <c r="HF123" s="1019"/>
      <c r="HG123" s="1019"/>
      <c r="HH123" s="1019"/>
      <c r="HI123" s="1019"/>
      <c r="HJ123" s="1019"/>
      <c r="HK123" s="1019"/>
      <c r="HL123" s="1019"/>
      <c r="HM123" s="1019"/>
      <c r="HN123" s="1019"/>
      <c r="HO123" s="1019"/>
      <c r="HP123" s="1019"/>
      <c r="HQ123" s="1019"/>
      <c r="HR123" s="1019"/>
      <c r="HS123" s="1019"/>
      <c r="HT123" s="1019"/>
      <c r="HU123" s="1019"/>
      <c r="HV123" s="1019"/>
      <c r="HW123" s="1019"/>
      <c r="HX123" s="1019"/>
      <c r="HY123" s="1019"/>
      <c r="HZ123" s="1019"/>
      <c r="IA123" s="1019"/>
      <c r="IB123" s="1019"/>
      <c r="IC123" s="1019"/>
      <c r="ID123" s="1019"/>
      <c r="IE123" s="1019"/>
      <c r="IF123" s="1019"/>
      <c r="IG123" s="1019"/>
      <c r="IH123" s="1019"/>
      <c r="II123" s="1019"/>
      <c r="IJ123" s="1019"/>
      <c r="IK123" s="1019"/>
      <c r="IL123" s="1019"/>
      <c r="IM123" s="1019"/>
      <c r="IN123" s="1019"/>
    </row>
    <row r="124" s="1019" customFormat="1" ht="30" customHeight="1">
      <c r="A124" s="1020">
        <v>4119</v>
      </c>
      <c r="B124" s="1108" t="s">
        <v>551</v>
      </c>
      <c r="C124" s="1109"/>
      <c r="D124" s="1109"/>
      <c r="E124" s="1109"/>
      <c r="F124" s="1110"/>
      <c r="G124" s="1106">
        <v>350</v>
      </c>
      <c r="H124" s="1107"/>
      <c r="I124" s="1019"/>
      <c r="J124" s="1019"/>
      <c r="K124" s="1019"/>
      <c r="L124" s="1019"/>
      <c r="M124" s="1019"/>
      <c r="N124" s="1019"/>
      <c r="O124" s="1019"/>
      <c r="P124" s="1019"/>
      <c r="Q124" s="1019"/>
      <c r="R124" s="1019"/>
      <c r="S124" s="1019"/>
      <c r="T124" s="1019"/>
      <c r="U124" s="1019"/>
      <c r="V124" s="1019"/>
      <c r="W124" s="1019"/>
      <c r="X124" s="1019"/>
      <c r="Y124" s="1019"/>
      <c r="Z124" s="1019"/>
      <c r="AA124" s="1019"/>
      <c r="AB124" s="1019"/>
      <c r="AC124" s="1019"/>
      <c r="AD124" s="1019"/>
      <c r="AE124" s="1019"/>
      <c r="AF124" s="1019"/>
      <c r="AG124" s="1019"/>
      <c r="AH124" s="1019"/>
      <c r="AI124" s="1019"/>
      <c r="AJ124" s="1019"/>
      <c r="AK124" s="1019"/>
      <c r="AL124" s="1019"/>
      <c r="AM124" s="1019"/>
      <c r="AN124" s="1019"/>
      <c r="AO124" s="1019"/>
      <c r="AP124" s="1019"/>
      <c r="AQ124" s="1019"/>
      <c r="AR124" s="1019"/>
      <c r="AS124" s="1019"/>
      <c r="AT124" s="1019"/>
      <c r="AU124" s="1019"/>
      <c r="AV124" s="1019"/>
      <c r="AW124" s="1019"/>
      <c r="AX124" s="1019"/>
      <c r="AY124" s="1019"/>
      <c r="AZ124" s="1019"/>
      <c r="BA124" s="1019"/>
      <c r="BB124" s="1019"/>
      <c r="BC124" s="1019"/>
      <c r="BD124" s="1019"/>
      <c r="BE124" s="1019"/>
      <c r="BF124" s="1019"/>
      <c r="BG124" s="1019"/>
      <c r="BH124" s="1019"/>
      <c r="BI124" s="1019"/>
      <c r="BJ124" s="1019"/>
      <c r="BK124" s="1019"/>
      <c r="BL124" s="1019"/>
      <c r="BM124" s="1019"/>
      <c r="BN124" s="1019"/>
      <c r="BO124" s="1019"/>
      <c r="BP124" s="1019"/>
      <c r="BQ124" s="1019"/>
      <c r="BR124" s="1019"/>
      <c r="BS124" s="1019"/>
      <c r="BT124" s="1019"/>
      <c r="BU124" s="1019"/>
      <c r="BV124" s="1019"/>
      <c r="BW124" s="1019"/>
      <c r="BX124" s="1019"/>
      <c r="BY124" s="1019"/>
      <c r="BZ124" s="1019"/>
      <c r="CA124" s="1019"/>
      <c r="CB124" s="1019"/>
      <c r="CC124" s="1019"/>
      <c r="CD124" s="1019"/>
      <c r="CE124" s="1019"/>
      <c r="CF124" s="1019"/>
      <c r="CG124" s="1019"/>
      <c r="CH124" s="1019"/>
      <c r="CI124" s="1019"/>
      <c r="CJ124" s="1019"/>
      <c r="CK124" s="1019"/>
      <c r="CL124" s="1019"/>
      <c r="CM124" s="1019"/>
      <c r="CN124" s="1019"/>
      <c r="CO124" s="1019"/>
      <c r="CP124" s="1019"/>
      <c r="CQ124" s="1019"/>
      <c r="CR124" s="1019"/>
      <c r="CS124" s="1019"/>
      <c r="CT124" s="1019"/>
      <c r="CU124" s="1019"/>
      <c r="CV124" s="1019"/>
      <c r="CW124" s="1019"/>
      <c r="CX124" s="1019"/>
      <c r="CY124" s="1019"/>
      <c r="CZ124" s="1019"/>
      <c r="DA124" s="1019"/>
      <c r="DB124" s="1019"/>
      <c r="DC124" s="1019"/>
      <c r="DD124" s="1019"/>
      <c r="DE124" s="1019"/>
      <c r="DF124" s="1019"/>
      <c r="DG124" s="1019"/>
      <c r="DH124" s="1019"/>
      <c r="DI124" s="1019"/>
      <c r="DJ124" s="1019"/>
      <c r="DK124" s="1019"/>
      <c r="DL124" s="1019"/>
      <c r="DM124" s="1019"/>
      <c r="DN124" s="1019"/>
      <c r="DO124" s="1019"/>
      <c r="DP124" s="1019"/>
      <c r="DQ124" s="1019"/>
      <c r="DR124" s="1019"/>
      <c r="DS124" s="1019"/>
      <c r="DT124" s="1019"/>
      <c r="DU124" s="1019"/>
      <c r="DV124" s="1019"/>
      <c r="DW124" s="1019"/>
      <c r="DX124" s="1019"/>
      <c r="DY124" s="1019"/>
      <c r="DZ124" s="1019"/>
      <c r="EA124" s="1019"/>
      <c r="EB124" s="1019"/>
      <c r="EC124" s="1019"/>
      <c r="ED124" s="1019"/>
      <c r="EE124" s="1019"/>
      <c r="EF124" s="1019"/>
      <c r="EG124" s="1019"/>
      <c r="EH124" s="1019"/>
      <c r="EI124" s="1019"/>
      <c r="EJ124" s="1019"/>
      <c r="EK124" s="1019"/>
      <c r="EL124" s="1019"/>
      <c r="EM124" s="1019"/>
      <c r="EN124" s="1019"/>
      <c r="EO124" s="1019"/>
      <c r="EP124" s="1019"/>
      <c r="EQ124" s="1019"/>
      <c r="ER124" s="1019"/>
      <c r="ES124" s="1019"/>
      <c r="ET124" s="1019"/>
      <c r="EU124" s="1019"/>
      <c r="EV124" s="1019"/>
      <c r="EW124" s="1019"/>
      <c r="EX124" s="1019"/>
      <c r="EY124" s="1019"/>
      <c r="EZ124" s="1019"/>
      <c r="FA124" s="1019"/>
      <c r="FB124" s="1019"/>
      <c r="FC124" s="1019"/>
      <c r="FD124" s="1019"/>
      <c r="FE124" s="1019"/>
      <c r="FF124" s="1019"/>
      <c r="FG124" s="1019"/>
      <c r="FH124" s="1019"/>
      <c r="FI124" s="1019"/>
      <c r="FJ124" s="1019"/>
      <c r="FK124" s="1019"/>
      <c r="FL124" s="1019"/>
      <c r="FM124" s="1019"/>
      <c r="FN124" s="1019"/>
      <c r="FO124" s="1019"/>
      <c r="FP124" s="1019"/>
      <c r="FQ124" s="1019"/>
      <c r="FR124" s="1019"/>
      <c r="FS124" s="1019"/>
      <c r="FT124" s="1019"/>
      <c r="FU124" s="1019"/>
      <c r="FV124" s="1019"/>
      <c r="FW124" s="1019"/>
      <c r="FX124" s="1019"/>
      <c r="FY124" s="1019"/>
      <c r="FZ124" s="1019"/>
      <c r="GA124" s="1019"/>
      <c r="GB124" s="1019"/>
      <c r="GC124" s="1019"/>
      <c r="GD124" s="1019"/>
      <c r="GE124" s="1019"/>
      <c r="GF124" s="1019"/>
      <c r="GG124" s="1019"/>
      <c r="GH124" s="1019"/>
      <c r="GI124" s="1019"/>
      <c r="GJ124" s="1019"/>
      <c r="GK124" s="1019"/>
      <c r="GL124" s="1019"/>
      <c r="GM124" s="1019"/>
      <c r="GN124" s="1019"/>
      <c r="GO124" s="1019"/>
      <c r="GP124" s="1019"/>
      <c r="GQ124" s="1019"/>
      <c r="GR124" s="1019"/>
      <c r="GS124" s="1019"/>
      <c r="GT124" s="1019"/>
      <c r="GU124" s="1019"/>
      <c r="GV124" s="1019"/>
      <c r="GW124" s="1019"/>
      <c r="GX124" s="1019"/>
      <c r="GY124" s="1019"/>
      <c r="GZ124" s="1019"/>
      <c r="HA124" s="1019"/>
      <c r="HB124" s="1019"/>
      <c r="HC124" s="1019"/>
      <c r="HD124" s="1019"/>
      <c r="HE124" s="1019"/>
      <c r="HF124" s="1019"/>
      <c r="HG124" s="1019"/>
      <c r="HH124" s="1019"/>
      <c r="HI124" s="1019"/>
      <c r="HJ124" s="1019"/>
      <c r="HK124" s="1019"/>
      <c r="HL124" s="1019"/>
      <c r="HM124" s="1019"/>
      <c r="HN124" s="1019"/>
      <c r="HO124" s="1019"/>
      <c r="HP124" s="1019"/>
      <c r="HQ124" s="1019"/>
      <c r="HR124" s="1019"/>
      <c r="HS124" s="1019"/>
      <c r="HT124" s="1019"/>
      <c r="HU124" s="1019"/>
      <c r="HV124" s="1019"/>
      <c r="HW124" s="1019"/>
      <c r="HX124" s="1019"/>
      <c r="HY124" s="1019"/>
      <c r="HZ124" s="1019"/>
      <c r="IA124" s="1019"/>
      <c r="IB124" s="1019"/>
      <c r="IC124" s="1019"/>
      <c r="ID124" s="1019"/>
      <c r="IE124" s="1019"/>
      <c r="IF124" s="1019"/>
      <c r="IG124" s="1019"/>
      <c r="IH124" s="1019"/>
      <c r="II124" s="1019"/>
      <c r="IJ124" s="1019"/>
      <c r="IK124" s="1019"/>
      <c r="IL124" s="1019"/>
      <c r="IM124" s="1019"/>
      <c r="IN124" s="1019"/>
    </row>
    <row r="125" s="1019" customFormat="1" ht="30" customHeight="1">
      <c r="A125" s="1020">
        <v>4120</v>
      </c>
      <c r="B125" s="1103" t="s">
        <v>552</v>
      </c>
      <c r="C125" s="1104"/>
      <c r="D125" s="1104"/>
      <c r="E125" s="1104"/>
      <c r="F125" s="1105"/>
      <c r="G125" s="1106">
        <v>500</v>
      </c>
      <c r="H125" s="1107"/>
      <c r="I125" s="1019"/>
      <c r="J125" s="1019"/>
      <c r="K125" s="1019"/>
      <c r="L125" s="1019"/>
      <c r="M125" s="1019"/>
      <c r="N125" s="1019"/>
      <c r="O125" s="1019"/>
      <c r="P125" s="1019"/>
      <c r="Q125" s="1019"/>
      <c r="R125" s="1019"/>
      <c r="S125" s="1019"/>
      <c r="T125" s="1019"/>
      <c r="U125" s="1019"/>
      <c r="V125" s="1019"/>
      <c r="W125" s="1019"/>
      <c r="X125" s="1019"/>
      <c r="Y125" s="1019"/>
      <c r="Z125" s="1019"/>
      <c r="AA125" s="1019"/>
      <c r="AB125" s="1019"/>
      <c r="AC125" s="1019"/>
      <c r="AD125" s="1019"/>
      <c r="AE125" s="1019"/>
      <c r="AF125" s="1019"/>
      <c r="AG125" s="1019"/>
      <c r="AH125" s="1019"/>
      <c r="AI125" s="1019"/>
      <c r="AJ125" s="1019"/>
      <c r="AK125" s="1019"/>
      <c r="AL125" s="1019"/>
      <c r="AM125" s="1019"/>
      <c r="AN125" s="1019"/>
      <c r="AO125" s="1019"/>
      <c r="AP125" s="1019"/>
      <c r="AQ125" s="1019"/>
      <c r="AR125" s="1019"/>
      <c r="AS125" s="1019"/>
      <c r="AT125" s="1019"/>
      <c r="AU125" s="1019"/>
      <c r="AV125" s="1019"/>
      <c r="AW125" s="1019"/>
      <c r="AX125" s="1019"/>
      <c r="AY125" s="1019"/>
      <c r="AZ125" s="1019"/>
      <c r="BA125" s="1019"/>
      <c r="BB125" s="1019"/>
      <c r="BC125" s="1019"/>
      <c r="BD125" s="1019"/>
      <c r="BE125" s="1019"/>
      <c r="BF125" s="1019"/>
      <c r="BG125" s="1019"/>
      <c r="BH125" s="1019"/>
      <c r="BI125" s="1019"/>
      <c r="BJ125" s="1019"/>
      <c r="BK125" s="1019"/>
      <c r="BL125" s="1019"/>
      <c r="BM125" s="1019"/>
      <c r="BN125" s="1019"/>
      <c r="BO125" s="1019"/>
      <c r="BP125" s="1019"/>
      <c r="BQ125" s="1019"/>
      <c r="BR125" s="1019"/>
      <c r="BS125" s="1019"/>
      <c r="BT125" s="1019"/>
      <c r="BU125" s="1019"/>
      <c r="BV125" s="1019"/>
      <c r="BW125" s="1019"/>
      <c r="BX125" s="1019"/>
      <c r="BY125" s="1019"/>
      <c r="BZ125" s="1019"/>
      <c r="CA125" s="1019"/>
      <c r="CB125" s="1019"/>
      <c r="CC125" s="1019"/>
      <c r="CD125" s="1019"/>
      <c r="CE125" s="1019"/>
      <c r="CF125" s="1019"/>
      <c r="CG125" s="1019"/>
      <c r="CH125" s="1019"/>
      <c r="CI125" s="1019"/>
      <c r="CJ125" s="1019"/>
      <c r="CK125" s="1019"/>
      <c r="CL125" s="1019"/>
      <c r="CM125" s="1019"/>
      <c r="CN125" s="1019"/>
      <c r="CO125" s="1019"/>
      <c r="CP125" s="1019"/>
      <c r="CQ125" s="1019"/>
      <c r="CR125" s="1019"/>
      <c r="CS125" s="1019"/>
      <c r="CT125" s="1019"/>
      <c r="CU125" s="1019"/>
      <c r="CV125" s="1019"/>
      <c r="CW125" s="1019"/>
      <c r="CX125" s="1019"/>
      <c r="CY125" s="1019"/>
      <c r="CZ125" s="1019"/>
      <c r="DA125" s="1019"/>
      <c r="DB125" s="1019"/>
      <c r="DC125" s="1019"/>
      <c r="DD125" s="1019"/>
      <c r="DE125" s="1019"/>
      <c r="DF125" s="1019"/>
      <c r="DG125" s="1019"/>
      <c r="DH125" s="1019"/>
      <c r="DI125" s="1019"/>
      <c r="DJ125" s="1019"/>
      <c r="DK125" s="1019"/>
      <c r="DL125" s="1019"/>
      <c r="DM125" s="1019"/>
      <c r="DN125" s="1019"/>
      <c r="DO125" s="1019"/>
      <c r="DP125" s="1019"/>
      <c r="DQ125" s="1019"/>
      <c r="DR125" s="1019"/>
      <c r="DS125" s="1019"/>
      <c r="DT125" s="1019"/>
      <c r="DU125" s="1019"/>
      <c r="DV125" s="1019"/>
      <c r="DW125" s="1019"/>
      <c r="DX125" s="1019"/>
      <c r="DY125" s="1019"/>
      <c r="DZ125" s="1019"/>
      <c r="EA125" s="1019"/>
      <c r="EB125" s="1019"/>
      <c r="EC125" s="1019"/>
      <c r="ED125" s="1019"/>
      <c r="EE125" s="1019"/>
      <c r="EF125" s="1019"/>
      <c r="EG125" s="1019"/>
      <c r="EH125" s="1019"/>
      <c r="EI125" s="1019"/>
      <c r="EJ125" s="1019"/>
      <c r="EK125" s="1019"/>
      <c r="EL125" s="1019"/>
      <c r="EM125" s="1019"/>
      <c r="EN125" s="1019"/>
      <c r="EO125" s="1019"/>
      <c r="EP125" s="1019"/>
      <c r="EQ125" s="1019"/>
      <c r="ER125" s="1019"/>
      <c r="ES125" s="1019"/>
      <c r="ET125" s="1019"/>
      <c r="EU125" s="1019"/>
      <c r="EV125" s="1019"/>
      <c r="EW125" s="1019"/>
      <c r="EX125" s="1019"/>
      <c r="EY125" s="1019"/>
      <c r="EZ125" s="1019"/>
      <c r="FA125" s="1019"/>
      <c r="FB125" s="1019"/>
      <c r="FC125" s="1019"/>
      <c r="FD125" s="1019"/>
      <c r="FE125" s="1019"/>
      <c r="FF125" s="1019"/>
      <c r="FG125" s="1019"/>
      <c r="FH125" s="1019"/>
      <c r="FI125" s="1019"/>
      <c r="FJ125" s="1019"/>
      <c r="FK125" s="1019"/>
      <c r="FL125" s="1019"/>
      <c r="FM125" s="1019"/>
      <c r="FN125" s="1019"/>
      <c r="FO125" s="1019"/>
      <c r="FP125" s="1019"/>
      <c r="FQ125" s="1019"/>
      <c r="FR125" s="1019"/>
      <c r="FS125" s="1019"/>
      <c r="FT125" s="1019"/>
      <c r="FU125" s="1019"/>
      <c r="FV125" s="1019"/>
      <c r="FW125" s="1019"/>
      <c r="FX125" s="1019"/>
      <c r="FY125" s="1019"/>
      <c r="FZ125" s="1019"/>
      <c r="GA125" s="1019"/>
      <c r="GB125" s="1019"/>
      <c r="GC125" s="1019"/>
      <c r="GD125" s="1019"/>
      <c r="GE125" s="1019"/>
      <c r="GF125" s="1019"/>
      <c r="GG125" s="1019"/>
      <c r="GH125" s="1019"/>
      <c r="GI125" s="1019"/>
      <c r="GJ125" s="1019"/>
      <c r="GK125" s="1019"/>
      <c r="GL125" s="1019"/>
      <c r="GM125" s="1019"/>
      <c r="GN125" s="1019"/>
      <c r="GO125" s="1019"/>
      <c r="GP125" s="1019"/>
      <c r="GQ125" s="1019"/>
      <c r="GR125" s="1019"/>
      <c r="GS125" s="1019"/>
      <c r="GT125" s="1019"/>
      <c r="GU125" s="1019"/>
      <c r="GV125" s="1019"/>
      <c r="GW125" s="1019"/>
      <c r="GX125" s="1019"/>
      <c r="GY125" s="1019"/>
      <c r="GZ125" s="1019"/>
      <c r="HA125" s="1019"/>
      <c r="HB125" s="1019"/>
      <c r="HC125" s="1019"/>
      <c r="HD125" s="1019"/>
      <c r="HE125" s="1019"/>
      <c r="HF125" s="1019"/>
      <c r="HG125" s="1019"/>
      <c r="HH125" s="1019"/>
      <c r="HI125" s="1019"/>
      <c r="HJ125" s="1019"/>
      <c r="HK125" s="1019"/>
      <c r="HL125" s="1019"/>
      <c r="HM125" s="1019"/>
      <c r="HN125" s="1019"/>
      <c r="HO125" s="1019"/>
      <c r="HP125" s="1019"/>
      <c r="HQ125" s="1019"/>
      <c r="HR125" s="1019"/>
      <c r="HS125" s="1019"/>
      <c r="HT125" s="1019"/>
      <c r="HU125" s="1019"/>
      <c r="HV125" s="1019"/>
      <c r="HW125" s="1019"/>
      <c r="HX125" s="1019"/>
      <c r="HY125" s="1019"/>
      <c r="HZ125" s="1019"/>
      <c r="IA125" s="1019"/>
      <c r="IB125" s="1019"/>
      <c r="IC125" s="1019"/>
      <c r="ID125" s="1019"/>
      <c r="IE125" s="1019"/>
      <c r="IF125" s="1019"/>
      <c r="IG125" s="1019"/>
      <c r="IH125" s="1019"/>
      <c r="II125" s="1019"/>
      <c r="IJ125" s="1019"/>
      <c r="IK125" s="1019"/>
      <c r="IL125" s="1019"/>
      <c r="IM125" s="1019"/>
      <c r="IN125" s="1019"/>
    </row>
    <row r="126" s="1019" customFormat="1" ht="30" customHeight="1">
      <c r="A126" s="1020">
        <v>4121</v>
      </c>
      <c r="B126" s="1103" t="s">
        <v>553</v>
      </c>
      <c r="C126" s="1104"/>
      <c r="D126" s="1104"/>
      <c r="E126" s="1104"/>
      <c r="F126" s="1105"/>
      <c r="G126" s="1106">
        <v>700</v>
      </c>
      <c r="H126" s="1107"/>
      <c r="I126" s="1019"/>
      <c r="J126" s="1019"/>
      <c r="K126" s="1019"/>
      <c r="L126" s="1019"/>
      <c r="M126" s="1019"/>
      <c r="N126" s="1019"/>
      <c r="O126" s="1019"/>
      <c r="P126" s="1019"/>
      <c r="Q126" s="1019"/>
      <c r="R126" s="1019"/>
      <c r="S126" s="1019"/>
      <c r="T126" s="1019"/>
      <c r="U126" s="1019"/>
      <c r="V126" s="1019"/>
      <c r="W126" s="1019"/>
      <c r="X126" s="1019"/>
      <c r="Y126" s="1019"/>
      <c r="Z126" s="1019"/>
      <c r="AA126" s="1019"/>
      <c r="AB126" s="1019"/>
      <c r="AC126" s="1019"/>
      <c r="AD126" s="1019"/>
      <c r="AE126" s="1019"/>
      <c r="AF126" s="1019"/>
      <c r="AG126" s="1019"/>
      <c r="AH126" s="1019"/>
      <c r="AI126" s="1019"/>
      <c r="AJ126" s="1019"/>
      <c r="AK126" s="1019"/>
      <c r="AL126" s="1019"/>
      <c r="AM126" s="1019"/>
      <c r="AN126" s="1019"/>
      <c r="AO126" s="1019"/>
      <c r="AP126" s="1019"/>
      <c r="AQ126" s="1019"/>
      <c r="AR126" s="1019"/>
      <c r="AS126" s="1019"/>
      <c r="AT126" s="1019"/>
      <c r="AU126" s="1019"/>
      <c r="AV126" s="1019"/>
      <c r="AW126" s="1019"/>
      <c r="AX126" s="1019"/>
      <c r="AY126" s="1019"/>
      <c r="AZ126" s="1019"/>
      <c r="BA126" s="1019"/>
      <c r="BB126" s="1019"/>
      <c r="BC126" s="1019"/>
      <c r="BD126" s="1019"/>
      <c r="BE126" s="1019"/>
      <c r="BF126" s="1019"/>
      <c r="BG126" s="1019"/>
      <c r="BH126" s="1019"/>
      <c r="BI126" s="1019"/>
      <c r="BJ126" s="1019"/>
      <c r="BK126" s="1019"/>
      <c r="BL126" s="1019"/>
      <c r="BM126" s="1019"/>
      <c r="BN126" s="1019"/>
      <c r="BO126" s="1019"/>
      <c r="BP126" s="1019"/>
      <c r="BQ126" s="1019"/>
      <c r="BR126" s="1019"/>
      <c r="BS126" s="1019"/>
      <c r="BT126" s="1019"/>
      <c r="BU126" s="1019"/>
      <c r="BV126" s="1019"/>
      <c r="BW126" s="1019"/>
      <c r="BX126" s="1019"/>
      <c r="BY126" s="1019"/>
      <c r="BZ126" s="1019"/>
      <c r="CA126" s="1019"/>
      <c r="CB126" s="1019"/>
      <c r="CC126" s="1019"/>
      <c r="CD126" s="1019"/>
      <c r="CE126" s="1019"/>
      <c r="CF126" s="1019"/>
      <c r="CG126" s="1019"/>
      <c r="CH126" s="1019"/>
      <c r="CI126" s="1019"/>
      <c r="CJ126" s="1019"/>
      <c r="CK126" s="1019"/>
      <c r="CL126" s="1019"/>
      <c r="CM126" s="1019"/>
      <c r="CN126" s="1019"/>
      <c r="CO126" s="1019"/>
      <c r="CP126" s="1019"/>
      <c r="CQ126" s="1019"/>
      <c r="CR126" s="1019"/>
      <c r="CS126" s="1019"/>
      <c r="CT126" s="1019"/>
      <c r="CU126" s="1019"/>
      <c r="CV126" s="1019"/>
      <c r="CW126" s="1019"/>
      <c r="CX126" s="1019"/>
      <c r="CY126" s="1019"/>
      <c r="CZ126" s="1019"/>
      <c r="DA126" s="1019"/>
      <c r="DB126" s="1019"/>
      <c r="DC126" s="1019"/>
      <c r="DD126" s="1019"/>
      <c r="DE126" s="1019"/>
      <c r="DF126" s="1019"/>
      <c r="DG126" s="1019"/>
      <c r="DH126" s="1019"/>
      <c r="DI126" s="1019"/>
      <c r="DJ126" s="1019"/>
      <c r="DK126" s="1019"/>
      <c r="DL126" s="1019"/>
      <c r="DM126" s="1019"/>
      <c r="DN126" s="1019"/>
      <c r="DO126" s="1019"/>
      <c r="DP126" s="1019"/>
      <c r="DQ126" s="1019"/>
      <c r="DR126" s="1019"/>
      <c r="DS126" s="1019"/>
      <c r="DT126" s="1019"/>
      <c r="DU126" s="1019"/>
      <c r="DV126" s="1019"/>
      <c r="DW126" s="1019"/>
      <c r="DX126" s="1019"/>
      <c r="DY126" s="1019"/>
      <c r="DZ126" s="1019"/>
      <c r="EA126" s="1019"/>
      <c r="EB126" s="1019"/>
      <c r="EC126" s="1019"/>
      <c r="ED126" s="1019"/>
      <c r="EE126" s="1019"/>
      <c r="EF126" s="1019"/>
      <c r="EG126" s="1019"/>
      <c r="EH126" s="1019"/>
      <c r="EI126" s="1019"/>
      <c r="EJ126" s="1019"/>
      <c r="EK126" s="1019"/>
      <c r="EL126" s="1019"/>
      <c r="EM126" s="1019"/>
      <c r="EN126" s="1019"/>
      <c r="EO126" s="1019"/>
      <c r="EP126" s="1019"/>
      <c r="EQ126" s="1019"/>
      <c r="ER126" s="1019"/>
      <c r="ES126" s="1019"/>
      <c r="ET126" s="1019"/>
      <c r="EU126" s="1019"/>
      <c r="EV126" s="1019"/>
      <c r="EW126" s="1019"/>
      <c r="EX126" s="1019"/>
      <c r="EY126" s="1019"/>
      <c r="EZ126" s="1019"/>
      <c r="FA126" s="1019"/>
      <c r="FB126" s="1019"/>
      <c r="FC126" s="1019"/>
      <c r="FD126" s="1019"/>
      <c r="FE126" s="1019"/>
      <c r="FF126" s="1019"/>
      <c r="FG126" s="1019"/>
      <c r="FH126" s="1019"/>
      <c r="FI126" s="1019"/>
      <c r="FJ126" s="1019"/>
      <c r="FK126" s="1019"/>
      <c r="FL126" s="1019"/>
      <c r="FM126" s="1019"/>
      <c r="FN126" s="1019"/>
      <c r="FO126" s="1019"/>
      <c r="FP126" s="1019"/>
      <c r="FQ126" s="1019"/>
      <c r="FR126" s="1019"/>
      <c r="FS126" s="1019"/>
      <c r="FT126" s="1019"/>
      <c r="FU126" s="1019"/>
      <c r="FV126" s="1019"/>
      <c r="FW126" s="1019"/>
      <c r="FX126" s="1019"/>
      <c r="FY126" s="1019"/>
      <c r="FZ126" s="1019"/>
      <c r="GA126" s="1019"/>
      <c r="GB126" s="1019"/>
      <c r="GC126" s="1019"/>
      <c r="GD126" s="1019"/>
      <c r="GE126" s="1019"/>
      <c r="GF126" s="1019"/>
      <c r="GG126" s="1019"/>
      <c r="GH126" s="1019"/>
      <c r="GI126" s="1019"/>
      <c r="GJ126" s="1019"/>
      <c r="GK126" s="1019"/>
      <c r="GL126" s="1019"/>
      <c r="GM126" s="1019"/>
      <c r="GN126" s="1019"/>
      <c r="GO126" s="1019"/>
      <c r="GP126" s="1019"/>
      <c r="GQ126" s="1019"/>
      <c r="GR126" s="1019"/>
      <c r="GS126" s="1019"/>
      <c r="GT126" s="1019"/>
      <c r="GU126" s="1019"/>
      <c r="GV126" s="1019"/>
      <c r="GW126" s="1019"/>
      <c r="GX126" s="1019"/>
      <c r="GY126" s="1019"/>
      <c r="GZ126" s="1019"/>
      <c r="HA126" s="1019"/>
      <c r="HB126" s="1019"/>
      <c r="HC126" s="1019"/>
      <c r="HD126" s="1019"/>
      <c r="HE126" s="1019"/>
      <c r="HF126" s="1019"/>
      <c r="HG126" s="1019"/>
      <c r="HH126" s="1019"/>
      <c r="HI126" s="1019"/>
      <c r="HJ126" s="1019"/>
      <c r="HK126" s="1019"/>
      <c r="HL126" s="1019"/>
      <c r="HM126" s="1019"/>
      <c r="HN126" s="1019"/>
      <c r="HO126" s="1019"/>
      <c r="HP126" s="1019"/>
      <c r="HQ126" s="1019"/>
      <c r="HR126" s="1019"/>
      <c r="HS126" s="1019"/>
      <c r="HT126" s="1019"/>
      <c r="HU126" s="1019"/>
      <c r="HV126" s="1019"/>
      <c r="HW126" s="1019"/>
      <c r="HX126" s="1019"/>
      <c r="HY126" s="1019"/>
      <c r="HZ126" s="1019"/>
      <c r="IA126" s="1019"/>
      <c r="IB126" s="1019"/>
      <c r="IC126" s="1019"/>
      <c r="ID126" s="1019"/>
      <c r="IE126" s="1019"/>
      <c r="IF126" s="1019"/>
      <c r="IG126" s="1019"/>
      <c r="IH126" s="1019"/>
      <c r="II126" s="1019"/>
      <c r="IJ126" s="1019"/>
      <c r="IK126" s="1019"/>
      <c r="IL126" s="1019"/>
      <c r="IM126" s="1019"/>
      <c r="IN126" s="1019"/>
    </row>
    <row r="127" s="1019" customFormat="1" ht="30" customHeight="1">
      <c r="A127" s="1030">
        <f t="shared" si="15"/>
        <v>4122</v>
      </c>
      <c r="B127" s="1111" t="s">
        <v>554</v>
      </c>
      <c r="C127" s="1112"/>
      <c r="D127" s="1112"/>
      <c r="E127" s="1112"/>
      <c r="F127" s="1113"/>
      <c r="G127" s="1114">
        <v>75</v>
      </c>
      <c r="H127" s="1115"/>
      <c r="I127" s="1019"/>
      <c r="J127" s="1019"/>
      <c r="K127" s="1019"/>
      <c r="L127" s="1019"/>
      <c r="M127" s="1019"/>
      <c r="N127" s="1019"/>
      <c r="O127" s="1019"/>
      <c r="P127" s="1019"/>
      <c r="Q127" s="1019"/>
      <c r="R127" s="1019"/>
      <c r="S127" s="1019"/>
      <c r="T127" s="1019"/>
      <c r="U127" s="1019"/>
      <c r="V127" s="1019"/>
      <c r="W127" s="1019"/>
      <c r="X127" s="1019"/>
      <c r="Y127" s="1019"/>
      <c r="Z127" s="1019"/>
      <c r="AA127" s="1019"/>
      <c r="AB127" s="1019"/>
      <c r="AC127" s="1019"/>
      <c r="AD127" s="1019"/>
      <c r="AE127" s="1019"/>
      <c r="AF127" s="1019"/>
      <c r="AG127" s="1019"/>
      <c r="AH127" s="1019"/>
      <c r="AI127" s="1019"/>
      <c r="AJ127" s="1019"/>
      <c r="AK127" s="1019"/>
      <c r="AL127" s="1019"/>
      <c r="AM127" s="1019"/>
      <c r="AN127" s="1019"/>
      <c r="AO127" s="1019"/>
      <c r="AP127" s="1019"/>
      <c r="AQ127" s="1019"/>
      <c r="AR127" s="1019"/>
      <c r="AS127" s="1019"/>
      <c r="AT127" s="1019"/>
      <c r="AU127" s="1019"/>
      <c r="AV127" s="1019"/>
      <c r="AW127" s="1019"/>
      <c r="AX127" s="1019"/>
      <c r="AY127" s="1019"/>
      <c r="AZ127" s="1019"/>
      <c r="BA127" s="1019"/>
      <c r="BB127" s="1019"/>
      <c r="BC127" s="1019"/>
      <c r="BD127" s="1019"/>
      <c r="BE127" s="1019"/>
      <c r="BF127" s="1019"/>
      <c r="BG127" s="1019"/>
      <c r="BH127" s="1019"/>
      <c r="BI127" s="1019"/>
      <c r="BJ127" s="1019"/>
      <c r="BK127" s="1019"/>
      <c r="BL127" s="1019"/>
      <c r="BM127" s="1019"/>
      <c r="BN127" s="1019"/>
      <c r="BO127" s="1019"/>
      <c r="BP127" s="1019"/>
      <c r="BQ127" s="1019"/>
      <c r="BR127" s="1019"/>
      <c r="BS127" s="1019"/>
      <c r="BT127" s="1019"/>
      <c r="BU127" s="1019"/>
      <c r="BV127" s="1019"/>
      <c r="BW127" s="1019"/>
      <c r="BX127" s="1019"/>
      <c r="BY127" s="1019"/>
      <c r="BZ127" s="1019"/>
      <c r="CA127" s="1019"/>
      <c r="CB127" s="1019"/>
      <c r="CC127" s="1019"/>
      <c r="CD127" s="1019"/>
      <c r="CE127" s="1019"/>
      <c r="CF127" s="1019"/>
      <c r="CG127" s="1019"/>
      <c r="CH127" s="1019"/>
      <c r="CI127" s="1019"/>
      <c r="CJ127" s="1019"/>
      <c r="CK127" s="1019"/>
      <c r="CL127" s="1019"/>
      <c r="CM127" s="1019"/>
      <c r="CN127" s="1019"/>
      <c r="CO127" s="1019"/>
      <c r="CP127" s="1019"/>
      <c r="CQ127" s="1019"/>
      <c r="CR127" s="1019"/>
      <c r="CS127" s="1019"/>
      <c r="CT127" s="1019"/>
      <c r="CU127" s="1019"/>
      <c r="CV127" s="1019"/>
      <c r="CW127" s="1019"/>
      <c r="CX127" s="1019"/>
      <c r="CY127" s="1019"/>
      <c r="CZ127" s="1019"/>
      <c r="DA127" s="1019"/>
      <c r="DB127" s="1019"/>
      <c r="DC127" s="1019"/>
      <c r="DD127" s="1019"/>
      <c r="DE127" s="1019"/>
      <c r="DF127" s="1019"/>
      <c r="DG127" s="1019"/>
      <c r="DH127" s="1019"/>
      <c r="DI127" s="1019"/>
      <c r="DJ127" s="1019"/>
      <c r="DK127" s="1019"/>
      <c r="DL127" s="1019"/>
      <c r="DM127" s="1019"/>
      <c r="DN127" s="1019"/>
      <c r="DO127" s="1019"/>
      <c r="DP127" s="1019"/>
      <c r="DQ127" s="1019"/>
      <c r="DR127" s="1019"/>
      <c r="DS127" s="1019"/>
      <c r="DT127" s="1019"/>
      <c r="DU127" s="1019"/>
      <c r="DV127" s="1019"/>
      <c r="DW127" s="1019"/>
      <c r="DX127" s="1019"/>
      <c r="DY127" s="1019"/>
      <c r="DZ127" s="1019"/>
      <c r="EA127" s="1019"/>
      <c r="EB127" s="1019"/>
      <c r="EC127" s="1019"/>
      <c r="ED127" s="1019"/>
      <c r="EE127" s="1019"/>
      <c r="EF127" s="1019"/>
      <c r="EG127" s="1019"/>
      <c r="EH127" s="1019"/>
      <c r="EI127" s="1019"/>
      <c r="EJ127" s="1019"/>
      <c r="EK127" s="1019"/>
      <c r="EL127" s="1019"/>
      <c r="EM127" s="1019"/>
      <c r="EN127" s="1019"/>
      <c r="EO127" s="1019"/>
      <c r="EP127" s="1019"/>
      <c r="EQ127" s="1019"/>
      <c r="ER127" s="1019"/>
      <c r="ES127" s="1019"/>
      <c r="ET127" s="1019"/>
      <c r="EU127" s="1019"/>
      <c r="EV127" s="1019"/>
      <c r="EW127" s="1019"/>
      <c r="EX127" s="1019"/>
      <c r="EY127" s="1019"/>
      <c r="EZ127" s="1019"/>
      <c r="FA127" s="1019"/>
      <c r="FB127" s="1019"/>
      <c r="FC127" s="1019"/>
      <c r="FD127" s="1019"/>
      <c r="FE127" s="1019"/>
      <c r="FF127" s="1019"/>
      <c r="FG127" s="1019"/>
      <c r="FH127" s="1019"/>
      <c r="FI127" s="1019"/>
      <c r="FJ127" s="1019"/>
      <c r="FK127" s="1019"/>
      <c r="FL127" s="1019"/>
      <c r="FM127" s="1019"/>
      <c r="FN127" s="1019"/>
      <c r="FO127" s="1019"/>
      <c r="FP127" s="1019"/>
      <c r="FQ127" s="1019"/>
      <c r="FR127" s="1019"/>
      <c r="FS127" s="1019"/>
      <c r="FT127" s="1019"/>
      <c r="FU127" s="1019"/>
      <c r="FV127" s="1019"/>
      <c r="FW127" s="1019"/>
      <c r="FX127" s="1019"/>
      <c r="FY127" s="1019"/>
      <c r="FZ127" s="1019"/>
      <c r="GA127" s="1019"/>
      <c r="GB127" s="1019"/>
      <c r="GC127" s="1019"/>
      <c r="GD127" s="1019"/>
      <c r="GE127" s="1019"/>
      <c r="GF127" s="1019"/>
      <c r="GG127" s="1019"/>
      <c r="GH127" s="1019"/>
      <c r="GI127" s="1019"/>
      <c r="GJ127" s="1019"/>
      <c r="GK127" s="1019"/>
      <c r="GL127" s="1019"/>
      <c r="GM127" s="1019"/>
      <c r="GN127" s="1019"/>
      <c r="GO127" s="1019"/>
      <c r="GP127" s="1019"/>
      <c r="GQ127" s="1019"/>
      <c r="GR127" s="1019"/>
      <c r="GS127" s="1019"/>
      <c r="GT127" s="1019"/>
      <c r="GU127" s="1019"/>
      <c r="GV127" s="1019"/>
      <c r="GW127" s="1019"/>
      <c r="GX127" s="1019"/>
      <c r="GY127" s="1019"/>
      <c r="GZ127" s="1019"/>
      <c r="HA127" s="1019"/>
      <c r="HB127" s="1019"/>
      <c r="HC127" s="1019"/>
      <c r="HD127" s="1019"/>
      <c r="HE127" s="1019"/>
      <c r="HF127" s="1019"/>
      <c r="HG127" s="1019"/>
      <c r="HH127" s="1019"/>
      <c r="HI127" s="1019"/>
      <c r="HJ127" s="1019"/>
      <c r="HK127" s="1019"/>
      <c r="HL127" s="1019"/>
      <c r="HM127" s="1019"/>
      <c r="HN127" s="1019"/>
      <c r="HO127" s="1019"/>
      <c r="HP127" s="1019"/>
      <c r="HQ127" s="1019"/>
      <c r="HR127" s="1019"/>
      <c r="HS127" s="1019"/>
      <c r="HT127" s="1019"/>
      <c r="HU127" s="1019"/>
      <c r="HV127" s="1019"/>
      <c r="HW127" s="1019"/>
      <c r="HX127" s="1019"/>
      <c r="HY127" s="1019"/>
      <c r="HZ127" s="1019"/>
      <c r="IA127" s="1019"/>
      <c r="IB127" s="1019"/>
      <c r="IC127" s="1019"/>
      <c r="ID127" s="1019"/>
      <c r="IE127" s="1019"/>
      <c r="IF127" s="1019"/>
      <c r="IG127" s="1019"/>
      <c r="IH127" s="1019"/>
      <c r="II127" s="1019"/>
      <c r="IJ127" s="1019"/>
      <c r="IK127" s="1019"/>
      <c r="IL127" s="1019"/>
      <c r="IM127" s="1019"/>
      <c r="IN127" s="1019"/>
    </row>
    <row r="128" s="1019" customFormat="1" ht="30" customHeight="1">
      <c r="A128" s="1030">
        <f t="shared" si="15"/>
        <v>4123</v>
      </c>
      <c r="B128" s="1025" t="s">
        <v>555</v>
      </c>
      <c r="C128" s="1026"/>
      <c r="D128" s="1026"/>
      <c r="E128" s="1026"/>
      <c r="F128" s="1116"/>
      <c r="G128" s="1114">
        <v>80</v>
      </c>
      <c r="H128" s="1115"/>
      <c r="I128" s="1019"/>
      <c r="J128" s="1019"/>
      <c r="K128" s="1019"/>
      <c r="L128" s="1019"/>
      <c r="M128" s="1019"/>
      <c r="N128" s="1019"/>
      <c r="O128" s="1019"/>
      <c r="P128" s="1019"/>
      <c r="Q128" s="1019"/>
      <c r="R128" s="1019"/>
      <c r="S128" s="1019"/>
      <c r="T128" s="1019"/>
      <c r="U128" s="1019"/>
      <c r="V128" s="1019"/>
      <c r="W128" s="1019"/>
      <c r="X128" s="1019"/>
      <c r="Y128" s="1019"/>
      <c r="Z128" s="1019"/>
      <c r="AA128" s="1019"/>
      <c r="AB128" s="1019"/>
      <c r="AC128" s="1019"/>
      <c r="AD128" s="1019"/>
      <c r="AE128" s="1019"/>
      <c r="AF128" s="1019"/>
      <c r="AG128" s="1019"/>
      <c r="AH128" s="1019"/>
      <c r="AI128" s="1019"/>
      <c r="AJ128" s="1019"/>
      <c r="AK128" s="1019"/>
      <c r="AL128" s="1019"/>
      <c r="AM128" s="1019"/>
      <c r="AN128" s="1019"/>
      <c r="AO128" s="1019"/>
      <c r="AP128" s="1019"/>
      <c r="AQ128" s="1019"/>
      <c r="AR128" s="1019"/>
      <c r="AS128" s="1019"/>
      <c r="AT128" s="1019"/>
      <c r="AU128" s="1019"/>
      <c r="AV128" s="1019"/>
      <c r="AW128" s="1019"/>
      <c r="AX128" s="1019"/>
      <c r="AY128" s="1019"/>
      <c r="AZ128" s="1019"/>
      <c r="BA128" s="1019"/>
      <c r="BB128" s="1019"/>
      <c r="BC128" s="1019"/>
      <c r="BD128" s="1019"/>
      <c r="BE128" s="1019"/>
      <c r="BF128" s="1019"/>
      <c r="BG128" s="1019"/>
      <c r="BH128" s="1019"/>
      <c r="BI128" s="1019"/>
      <c r="BJ128" s="1019"/>
      <c r="BK128" s="1019"/>
      <c r="BL128" s="1019"/>
      <c r="BM128" s="1019"/>
      <c r="BN128" s="1019"/>
      <c r="BO128" s="1019"/>
      <c r="BP128" s="1019"/>
      <c r="BQ128" s="1019"/>
      <c r="BR128" s="1019"/>
      <c r="BS128" s="1019"/>
      <c r="BT128" s="1019"/>
      <c r="BU128" s="1019"/>
      <c r="BV128" s="1019"/>
      <c r="BW128" s="1019"/>
      <c r="BX128" s="1019"/>
      <c r="BY128" s="1019"/>
      <c r="BZ128" s="1019"/>
      <c r="CA128" s="1019"/>
      <c r="CB128" s="1019"/>
      <c r="CC128" s="1019"/>
      <c r="CD128" s="1019"/>
      <c r="CE128" s="1019"/>
      <c r="CF128" s="1019"/>
      <c r="CG128" s="1019"/>
      <c r="CH128" s="1019"/>
      <c r="CI128" s="1019"/>
      <c r="CJ128" s="1019"/>
      <c r="CK128" s="1019"/>
      <c r="CL128" s="1019"/>
      <c r="CM128" s="1019"/>
      <c r="CN128" s="1019"/>
      <c r="CO128" s="1019"/>
      <c r="CP128" s="1019"/>
      <c r="CQ128" s="1019"/>
      <c r="CR128" s="1019"/>
      <c r="CS128" s="1019"/>
      <c r="CT128" s="1019"/>
      <c r="CU128" s="1019"/>
      <c r="CV128" s="1019"/>
      <c r="CW128" s="1019"/>
      <c r="CX128" s="1019"/>
      <c r="CY128" s="1019"/>
      <c r="CZ128" s="1019"/>
      <c r="DA128" s="1019"/>
      <c r="DB128" s="1019"/>
      <c r="DC128" s="1019"/>
      <c r="DD128" s="1019"/>
      <c r="DE128" s="1019"/>
      <c r="DF128" s="1019"/>
      <c r="DG128" s="1019"/>
      <c r="DH128" s="1019"/>
      <c r="DI128" s="1019"/>
      <c r="DJ128" s="1019"/>
      <c r="DK128" s="1019"/>
      <c r="DL128" s="1019"/>
      <c r="DM128" s="1019"/>
      <c r="DN128" s="1019"/>
      <c r="DO128" s="1019"/>
      <c r="DP128" s="1019"/>
      <c r="DQ128" s="1019"/>
      <c r="DR128" s="1019"/>
      <c r="DS128" s="1019"/>
      <c r="DT128" s="1019"/>
      <c r="DU128" s="1019"/>
      <c r="DV128" s="1019"/>
      <c r="DW128" s="1019"/>
      <c r="DX128" s="1019"/>
      <c r="DY128" s="1019"/>
      <c r="DZ128" s="1019"/>
      <c r="EA128" s="1019"/>
      <c r="EB128" s="1019"/>
      <c r="EC128" s="1019"/>
      <c r="ED128" s="1019"/>
      <c r="EE128" s="1019"/>
      <c r="EF128" s="1019"/>
      <c r="EG128" s="1019"/>
      <c r="EH128" s="1019"/>
      <c r="EI128" s="1019"/>
      <c r="EJ128" s="1019"/>
      <c r="EK128" s="1019"/>
      <c r="EL128" s="1019"/>
      <c r="EM128" s="1019"/>
      <c r="EN128" s="1019"/>
      <c r="EO128" s="1019"/>
      <c r="EP128" s="1019"/>
      <c r="EQ128" s="1019"/>
      <c r="ER128" s="1019"/>
      <c r="ES128" s="1019"/>
      <c r="ET128" s="1019"/>
      <c r="EU128" s="1019"/>
      <c r="EV128" s="1019"/>
      <c r="EW128" s="1019"/>
      <c r="EX128" s="1019"/>
      <c r="EY128" s="1019"/>
      <c r="EZ128" s="1019"/>
      <c r="FA128" s="1019"/>
      <c r="FB128" s="1019"/>
      <c r="FC128" s="1019"/>
      <c r="FD128" s="1019"/>
      <c r="FE128" s="1019"/>
      <c r="FF128" s="1019"/>
      <c r="FG128" s="1019"/>
      <c r="FH128" s="1019"/>
      <c r="FI128" s="1019"/>
      <c r="FJ128" s="1019"/>
      <c r="FK128" s="1019"/>
      <c r="FL128" s="1019"/>
      <c r="FM128" s="1019"/>
      <c r="FN128" s="1019"/>
      <c r="FO128" s="1019"/>
      <c r="FP128" s="1019"/>
      <c r="FQ128" s="1019"/>
      <c r="FR128" s="1019"/>
      <c r="FS128" s="1019"/>
      <c r="FT128" s="1019"/>
      <c r="FU128" s="1019"/>
      <c r="FV128" s="1019"/>
      <c r="FW128" s="1019"/>
      <c r="FX128" s="1019"/>
      <c r="FY128" s="1019"/>
      <c r="FZ128" s="1019"/>
      <c r="GA128" s="1019"/>
      <c r="GB128" s="1019"/>
      <c r="GC128" s="1019"/>
      <c r="GD128" s="1019"/>
      <c r="GE128" s="1019"/>
      <c r="GF128" s="1019"/>
      <c r="GG128" s="1019"/>
      <c r="GH128" s="1019"/>
      <c r="GI128" s="1019"/>
      <c r="GJ128" s="1019"/>
      <c r="GK128" s="1019"/>
      <c r="GL128" s="1019"/>
      <c r="GM128" s="1019"/>
      <c r="GN128" s="1019"/>
      <c r="GO128" s="1019"/>
      <c r="GP128" s="1019"/>
      <c r="GQ128" s="1019"/>
      <c r="GR128" s="1019"/>
      <c r="GS128" s="1019"/>
      <c r="GT128" s="1019"/>
      <c r="GU128" s="1019"/>
      <c r="GV128" s="1019"/>
      <c r="GW128" s="1019"/>
      <c r="GX128" s="1019"/>
      <c r="GY128" s="1019"/>
      <c r="GZ128" s="1019"/>
      <c r="HA128" s="1019"/>
      <c r="HB128" s="1019"/>
      <c r="HC128" s="1019"/>
      <c r="HD128" s="1019"/>
      <c r="HE128" s="1019"/>
      <c r="HF128" s="1019"/>
      <c r="HG128" s="1019"/>
      <c r="HH128" s="1019"/>
      <c r="HI128" s="1019"/>
      <c r="HJ128" s="1019"/>
      <c r="HK128" s="1019"/>
      <c r="HL128" s="1019"/>
      <c r="HM128" s="1019"/>
      <c r="HN128" s="1019"/>
      <c r="HO128" s="1019"/>
      <c r="HP128" s="1019"/>
      <c r="HQ128" s="1019"/>
      <c r="HR128" s="1019"/>
      <c r="HS128" s="1019"/>
      <c r="HT128" s="1019"/>
      <c r="HU128" s="1019"/>
      <c r="HV128" s="1019"/>
      <c r="HW128" s="1019"/>
      <c r="HX128" s="1019"/>
      <c r="HY128" s="1019"/>
      <c r="HZ128" s="1019"/>
      <c r="IA128" s="1019"/>
      <c r="IB128" s="1019"/>
      <c r="IC128" s="1019"/>
      <c r="ID128" s="1019"/>
      <c r="IE128" s="1019"/>
      <c r="IF128" s="1019"/>
      <c r="IG128" s="1019"/>
      <c r="IH128" s="1019"/>
      <c r="II128" s="1019"/>
      <c r="IJ128" s="1019"/>
      <c r="IK128" s="1019"/>
      <c r="IL128" s="1019"/>
      <c r="IM128" s="1019"/>
      <c r="IN128" s="1019"/>
    </row>
    <row r="129" s="1019" customFormat="1" ht="30" customHeight="1">
      <c r="A129" s="1030">
        <f t="shared" si="15"/>
        <v>4124</v>
      </c>
      <c r="B129" s="1025" t="s">
        <v>556</v>
      </c>
      <c r="C129" s="1026"/>
      <c r="D129" s="1026"/>
      <c r="E129" s="1026"/>
      <c r="F129" s="1116"/>
      <c r="G129" s="1114">
        <v>110</v>
      </c>
      <c r="H129" s="1115"/>
      <c r="I129" s="1019"/>
      <c r="J129" s="1019"/>
      <c r="K129" s="1019"/>
      <c r="L129" s="1019"/>
      <c r="M129" s="1019"/>
      <c r="N129" s="1019"/>
      <c r="O129" s="1019"/>
      <c r="P129" s="1019"/>
      <c r="Q129" s="1019"/>
      <c r="R129" s="1019"/>
      <c r="S129" s="1019"/>
      <c r="T129" s="1019"/>
      <c r="U129" s="1019"/>
      <c r="V129" s="1019"/>
      <c r="W129" s="1019"/>
      <c r="X129" s="1019"/>
      <c r="Y129" s="1019"/>
      <c r="Z129" s="1019"/>
      <c r="AA129" s="1019"/>
      <c r="AB129" s="1019"/>
      <c r="AC129" s="1019"/>
      <c r="AD129" s="1019"/>
      <c r="AE129" s="1019"/>
      <c r="AF129" s="1019"/>
      <c r="AG129" s="1019"/>
      <c r="AH129" s="1019"/>
      <c r="AI129" s="1019"/>
      <c r="AJ129" s="1019"/>
      <c r="AK129" s="1019"/>
      <c r="AL129" s="1019"/>
      <c r="AM129" s="1019"/>
      <c r="AN129" s="1019"/>
      <c r="AO129" s="1019"/>
      <c r="AP129" s="1019"/>
      <c r="AQ129" s="1019"/>
      <c r="AR129" s="1019"/>
      <c r="AS129" s="1019"/>
      <c r="AT129" s="1019"/>
      <c r="AU129" s="1019"/>
      <c r="AV129" s="1019"/>
      <c r="AW129" s="1019"/>
      <c r="AX129" s="1019"/>
      <c r="AY129" s="1019"/>
      <c r="AZ129" s="1019"/>
      <c r="BA129" s="1019"/>
      <c r="BB129" s="1019"/>
      <c r="BC129" s="1019"/>
      <c r="BD129" s="1019"/>
      <c r="BE129" s="1019"/>
      <c r="BF129" s="1019"/>
      <c r="BG129" s="1019"/>
      <c r="BH129" s="1019"/>
      <c r="BI129" s="1019"/>
      <c r="BJ129" s="1019"/>
      <c r="BK129" s="1019"/>
      <c r="BL129" s="1019"/>
      <c r="BM129" s="1019"/>
      <c r="BN129" s="1019"/>
      <c r="BO129" s="1019"/>
      <c r="BP129" s="1019"/>
      <c r="BQ129" s="1019"/>
      <c r="BR129" s="1019"/>
      <c r="BS129" s="1019"/>
      <c r="BT129" s="1019"/>
      <c r="BU129" s="1019"/>
      <c r="BV129" s="1019"/>
      <c r="BW129" s="1019"/>
      <c r="BX129" s="1019"/>
      <c r="BY129" s="1019"/>
      <c r="BZ129" s="1019"/>
      <c r="CA129" s="1019"/>
      <c r="CB129" s="1019"/>
      <c r="CC129" s="1019"/>
      <c r="CD129" s="1019"/>
      <c r="CE129" s="1019"/>
      <c r="CF129" s="1019"/>
      <c r="CG129" s="1019"/>
      <c r="CH129" s="1019"/>
      <c r="CI129" s="1019"/>
      <c r="CJ129" s="1019"/>
      <c r="CK129" s="1019"/>
      <c r="CL129" s="1019"/>
      <c r="CM129" s="1019"/>
      <c r="CN129" s="1019"/>
      <c r="CO129" s="1019"/>
      <c r="CP129" s="1019"/>
      <c r="CQ129" s="1019"/>
      <c r="CR129" s="1019"/>
      <c r="CS129" s="1019"/>
      <c r="CT129" s="1019"/>
      <c r="CU129" s="1019"/>
      <c r="CV129" s="1019"/>
      <c r="CW129" s="1019"/>
      <c r="CX129" s="1019"/>
      <c r="CY129" s="1019"/>
      <c r="CZ129" s="1019"/>
      <c r="DA129" s="1019"/>
      <c r="DB129" s="1019"/>
      <c r="DC129" s="1019"/>
      <c r="DD129" s="1019"/>
      <c r="DE129" s="1019"/>
      <c r="DF129" s="1019"/>
      <c r="DG129" s="1019"/>
      <c r="DH129" s="1019"/>
      <c r="DI129" s="1019"/>
      <c r="DJ129" s="1019"/>
      <c r="DK129" s="1019"/>
      <c r="DL129" s="1019"/>
      <c r="DM129" s="1019"/>
      <c r="DN129" s="1019"/>
      <c r="DO129" s="1019"/>
      <c r="DP129" s="1019"/>
      <c r="DQ129" s="1019"/>
      <c r="DR129" s="1019"/>
      <c r="DS129" s="1019"/>
      <c r="DT129" s="1019"/>
      <c r="DU129" s="1019"/>
      <c r="DV129" s="1019"/>
      <c r="DW129" s="1019"/>
      <c r="DX129" s="1019"/>
      <c r="DY129" s="1019"/>
      <c r="DZ129" s="1019"/>
      <c r="EA129" s="1019"/>
      <c r="EB129" s="1019"/>
      <c r="EC129" s="1019"/>
      <c r="ED129" s="1019"/>
      <c r="EE129" s="1019"/>
      <c r="EF129" s="1019"/>
      <c r="EG129" s="1019"/>
      <c r="EH129" s="1019"/>
      <c r="EI129" s="1019"/>
      <c r="EJ129" s="1019"/>
      <c r="EK129" s="1019"/>
      <c r="EL129" s="1019"/>
      <c r="EM129" s="1019"/>
      <c r="EN129" s="1019"/>
      <c r="EO129" s="1019"/>
      <c r="EP129" s="1019"/>
      <c r="EQ129" s="1019"/>
      <c r="ER129" s="1019"/>
      <c r="ES129" s="1019"/>
      <c r="ET129" s="1019"/>
      <c r="EU129" s="1019"/>
      <c r="EV129" s="1019"/>
      <c r="EW129" s="1019"/>
      <c r="EX129" s="1019"/>
      <c r="EY129" s="1019"/>
      <c r="EZ129" s="1019"/>
      <c r="FA129" s="1019"/>
      <c r="FB129" s="1019"/>
      <c r="FC129" s="1019"/>
      <c r="FD129" s="1019"/>
      <c r="FE129" s="1019"/>
      <c r="FF129" s="1019"/>
      <c r="FG129" s="1019"/>
      <c r="FH129" s="1019"/>
      <c r="FI129" s="1019"/>
      <c r="FJ129" s="1019"/>
      <c r="FK129" s="1019"/>
      <c r="FL129" s="1019"/>
      <c r="FM129" s="1019"/>
      <c r="FN129" s="1019"/>
      <c r="FO129" s="1019"/>
      <c r="FP129" s="1019"/>
      <c r="FQ129" s="1019"/>
      <c r="FR129" s="1019"/>
      <c r="FS129" s="1019"/>
      <c r="FT129" s="1019"/>
      <c r="FU129" s="1019"/>
      <c r="FV129" s="1019"/>
      <c r="FW129" s="1019"/>
      <c r="FX129" s="1019"/>
      <c r="FY129" s="1019"/>
      <c r="FZ129" s="1019"/>
      <c r="GA129" s="1019"/>
      <c r="GB129" s="1019"/>
      <c r="GC129" s="1019"/>
      <c r="GD129" s="1019"/>
      <c r="GE129" s="1019"/>
      <c r="GF129" s="1019"/>
      <c r="GG129" s="1019"/>
      <c r="GH129" s="1019"/>
      <c r="GI129" s="1019"/>
      <c r="GJ129" s="1019"/>
      <c r="GK129" s="1019"/>
      <c r="GL129" s="1019"/>
      <c r="GM129" s="1019"/>
      <c r="GN129" s="1019"/>
      <c r="GO129" s="1019"/>
      <c r="GP129" s="1019"/>
      <c r="GQ129" s="1019"/>
      <c r="GR129" s="1019"/>
      <c r="GS129" s="1019"/>
      <c r="GT129" s="1019"/>
      <c r="GU129" s="1019"/>
      <c r="GV129" s="1019"/>
      <c r="GW129" s="1019"/>
      <c r="GX129" s="1019"/>
      <c r="GY129" s="1019"/>
      <c r="GZ129" s="1019"/>
      <c r="HA129" s="1019"/>
      <c r="HB129" s="1019"/>
      <c r="HC129" s="1019"/>
      <c r="HD129" s="1019"/>
      <c r="HE129" s="1019"/>
      <c r="HF129" s="1019"/>
      <c r="HG129" s="1019"/>
      <c r="HH129" s="1019"/>
      <c r="HI129" s="1019"/>
      <c r="HJ129" s="1019"/>
      <c r="HK129" s="1019"/>
      <c r="HL129" s="1019"/>
      <c r="HM129" s="1019"/>
      <c r="HN129" s="1019"/>
      <c r="HO129" s="1019"/>
      <c r="HP129" s="1019"/>
      <c r="HQ129" s="1019"/>
      <c r="HR129" s="1019"/>
      <c r="HS129" s="1019"/>
      <c r="HT129" s="1019"/>
      <c r="HU129" s="1019"/>
      <c r="HV129" s="1019"/>
      <c r="HW129" s="1019"/>
      <c r="HX129" s="1019"/>
      <c r="HY129" s="1019"/>
      <c r="HZ129" s="1019"/>
      <c r="IA129" s="1019"/>
      <c r="IB129" s="1019"/>
      <c r="IC129" s="1019"/>
      <c r="ID129" s="1019"/>
      <c r="IE129" s="1019"/>
      <c r="IF129" s="1019"/>
      <c r="IG129" s="1019"/>
      <c r="IH129" s="1019"/>
      <c r="II129" s="1019"/>
      <c r="IJ129" s="1019"/>
      <c r="IK129" s="1019"/>
      <c r="IL129" s="1019"/>
      <c r="IM129" s="1019"/>
      <c r="IN129" s="1019"/>
    </row>
    <row r="130" s="1019" customFormat="1" ht="30" customHeight="1">
      <c r="A130" s="1030">
        <f t="shared" si="15"/>
        <v>4125</v>
      </c>
      <c r="B130" s="1025" t="s">
        <v>557</v>
      </c>
      <c r="C130" s="1026"/>
      <c r="D130" s="1026"/>
      <c r="E130" s="1026"/>
      <c r="F130" s="1116"/>
      <c r="G130" s="1114">
        <v>140</v>
      </c>
      <c r="H130" s="1115"/>
      <c r="I130" s="1019"/>
      <c r="J130" s="1019"/>
      <c r="K130" s="1019"/>
      <c r="L130" s="1019"/>
      <c r="M130" s="1019"/>
      <c r="N130" s="1019"/>
      <c r="O130" s="1019"/>
      <c r="P130" s="1019"/>
      <c r="Q130" s="1019"/>
      <c r="R130" s="1019"/>
      <c r="S130" s="1019"/>
      <c r="T130" s="1019"/>
      <c r="U130" s="1019"/>
      <c r="V130" s="1019"/>
      <c r="W130" s="1019"/>
      <c r="X130" s="1019"/>
      <c r="Y130" s="1019"/>
      <c r="Z130" s="1019"/>
      <c r="AA130" s="1019"/>
      <c r="AB130" s="1019"/>
      <c r="AC130" s="1019"/>
      <c r="AD130" s="1019"/>
      <c r="AE130" s="1019"/>
      <c r="AF130" s="1019"/>
      <c r="AG130" s="1019"/>
      <c r="AH130" s="1019"/>
      <c r="AI130" s="1019"/>
      <c r="AJ130" s="1019"/>
      <c r="AK130" s="1019"/>
      <c r="AL130" s="1019"/>
      <c r="AM130" s="1019"/>
      <c r="AN130" s="1019"/>
      <c r="AO130" s="1019"/>
      <c r="AP130" s="1019"/>
      <c r="AQ130" s="1019"/>
      <c r="AR130" s="1019"/>
      <c r="AS130" s="1019"/>
      <c r="AT130" s="1019"/>
      <c r="AU130" s="1019"/>
      <c r="AV130" s="1019"/>
      <c r="AW130" s="1019"/>
      <c r="AX130" s="1019"/>
      <c r="AY130" s="1019"/>
      <c r="AZ130" s="1019"/>
      <c r="BA130" s="1019"/>
      <c r="BB130" s="1019"/>
      <c r="BC130" s="1019"/>
      <c r="BD130" s="1019"/>
      <c r="BE130" s="1019"/>
      <c r="BF130" s="1019"/>
      <c r="BG130" s="1019"/>
      <c r="BH130" s="1019"/>
      <c r="BI130" s="1019"/>
      <c r="BJ130" s="1019"/>
      <c r="BK130" s="1019"/>
      <c r="BL130" s="1019"/>
      <c r="BM130" s="1019"/>
      <c r="BN130" s="1019"/>
      <c r="BO130" s="1019"/>
      <c r="BP130" s="1019"/>
      <c r="BQ130" s="1019"/>
      <c r="BR130" s="1019"/>
      <c r="BS130" s="1019"/>
      <c r="BT130" s="1019"/>
      <c r="BU130" s="1019"/>
      <c r="BV130" s="1019"/>
      <c r="BW130" s="1019"/>
      <c r="BX130" s="1019"/>
      <c r="BY130" s="1019"/>
      <c r="BZ130" s="1019"/>
      <c r="CA130" s="1019"/>
      <c r="CB130" s="1019"/>
      <c r="CC130" s="1019"/>
      <c r="CD130" s="1019"/>
      <c r="CE130" s="1019"/>
      <c r="CF130" s="1019"/>
      <c r="CG130" s="1019"/>
      <c r="CH130" s="1019"/>
      <c r="CI130" s="1019"/>
      <c r="CJ130" s="1019"/>
      <c r="CK130" s="1019"/>
      <c r="CL130" s="1019"/>
      <c r="CM130" s="1019"/>
      <c r="CN130" s="1019"/>
      <c r="CO130" s="1019"/>
      <c r="CP130" s="1019"/>
      <c r="CQ130" s="1019"/>
      <c r="CR130" s="1019"/>
      <c r="CS130" s="1019"/>
      <c r="CT130" s="1019"/>
      <c r="CU130" s="1019"/>
      <c r="CV130" s="1019"/>
      <c r="CW130" s="1019"/>
      <c r="CX130" s="1019"/>
      <c r="CY130" s="1019"/>
      <c r="CZ130" s="1019"/>
      <c r="DA130" s="1019"/>
      <c r="DB130" s="1019"/>
      <c r="DC130" s="1019"/>
      <c r="DD130" s="1019"/>
      <c r="DE130" s="1019"/>
      <c r="DF130" s="1019"/>
      <c r="DG130" s="1019"/>
      <c r="DH130" s="1019"/>
      <c r="DI130" s="1019"/>
      <c r="DJ130" s="1019"/>
      <c r="DK130" s="1019"/>
      <c r="DL130" s="1019"/>
      <c r="DM130" s="1019"/>
      <c r="DN130" s="1019"/>
      <c r="DO130" s="1019"/>
      <c r="DP130" s="1019"/>
      <c r="DQ130" s="1019"/>
      <c r="DR130" s="1019"/>
      <c r="DS130" s="1019"/>
      <c r="DT130" s="1019"/>
      <c r="DU130" s="1019"/>
      <c r="DV130" s="1019"/>
      <c r="DW130" s="1019"/>
      <c r="DX130" s="1019"/>
      <c r="DY130" s="1019"/>
      <c r="DZ130" s="1019"/>
      <c r="EA130" s="1019"/>
      <c r="EB130" s="1019"/>
      <c r="EC130" s="1019"/>
      <c r="ED130" s="1019"/>
      <c r="EE130" s="1019"/>
      <c r="EF130" s="1019"/>
      <c r="EG130" s="1019"/>
      <c r="EH130" s="1019"/>
      <c r="EI130" s="1019"/>
      <c r="EJ130" s="1019"/>
      <c r="EK130" s="1019"/>
      <c r="EL130" s="1019"/>
      <c r="EM130" s="1019"/>
      <c r="EN130" s="1019"/>
      <c r="EO130" s="1019"/>
      <c r="EP130" s="1019"/>
      <c r="EQ130" s="1019"/>
      <c r="ER130" s="1019"/>
      <c r="ES130" s="1019"/>
      <c r="ET130" s="1019"/>
      <c r="EU130" s="1019"/>
      <c r="EV130" s="1019"/>
      <c r="EW130" s="1019"/>
      <c r="EX130" s="1019"/>
      <c r="EY130" s="1019"/>
      <c r="EZ130" s="1019"/>
      <c r="FA130" s="1019"/>
      <c r="FB130" s="1019"/>
      <c r="FC130" s="1019"/>
      <c r="FD130" s="1019"/>
      <c r="FE130" s="1019"/>
      <c r="FF130" s="1019"/>
      <c r="FG130" s="1019"/>
      <c r="FH130" s="1019"/>
      <c r="FI130" s="1019"/>
      <c r="FJ130" s="1019"/>
      <c r="FK130" s="1019"/>
      <c r="FL130" s="1019"/>
      <c r="FM130" s="1019"/>
      <c r="FN130" s="1019"/>
      <c r="FO130" s="1019"/>
      <c r="FP130" s="1019"/>
      <c r="FQ130" s="1019"/>
      <c r="FR130" s="1019"/>
      <c r="FS130" s="1019"/>
      <c r="FT130" s="1019"/>
      <c r="FU130" s="1019"/>
      <c r="FV130" s="1019"/>
      <c r="FW130" s="1019"/>
      <c r="FX130" s="1019"/>
      <c r="FY130" s="1019"/>
      <c r="FZ130" s="1019"/>
      <c r="GA130" s="1019"/>
      <c r="GB130" s="1019"/>
      <c r="GC130" s="1019"/>
      <c r="GD130" s="1019"/>
      <c r="GE130" s="1019"/>
      <c r="GF130" s="1019"/>
      <c r="GG130" s="1019"/>
      <c r="GH130" s="1019"/>
      <c r="GI130" s="1019"/>
      <c r="GJ130" s="1019"/>
      <c r="GK130" s="1019"/>
      <c r="GL130" s="1019"/>
      <c r="GM130" s="1019"/>
      <c r="GN130" s="1019"/>
      <c r="GO130" s="1019"/>
      <c r="GP130" s="1019"/>
      <c r="GQ130" s="1019"/>
      <c r="GR130" s="1019"/>
      <c r="GS130" s="1019"/>
      <c r="GT130" s="1019"/>
      <c r="GU130" s="1019"/>
      <c r="GV130" s="1019"/>
      <c r="GW130" s="1019"/>
      <c r="GX130" s="1019"/>
      <c r="GY130" s="1019"/>
      <c r="GZ130" s="1019"/>
      <c r="HA130" s="1019"/>
      <c r="HB130" s="1019"/>
      <c r="HC130" s="1019"/>
      <c r="HD130" s="1019"/>
      <c r="HE130" s="1019"/>
      <c r="HF130" s="1019"/>
      <c r="HG130" s="1019"/>
      <c r="HH130" s="1019"/>
      <c r="HI130" s="1019"/>
      <c r="HJ130" s="1019"/>
      <c r="HK130" s="1019"/>
      <c r="HL130" s="1019"/>
      <c r="HM130" s="1019"/>
      <c r="HN130" s="1019"/>
      <c r="HO130" s="1019"/>
      <c r="HP130" s="1019"/>
      <c r="HQ130" s="1019"/>
      <c r="HR130" s="1019"/>
      <c r="HS130" s="1019"/>
      <c r="HT130" s="1019"/>
      <c r="HU130" s="1019"/>
      <c r="HV130" s="1019"/>
      <c r="HW130" s="1019"/>
      <c r="HX130" s="1019"/>
      <c r="HY130" s="1019"/>
      <c r="HZ130" s="1019"/>
      <c r="IA130" s="1019"/>
      <c r="IB130" s="1019"/>
      <c r="IC130" s="1019"/>
      <c r="ID130" s="1019"/>
      <c r="IE130" s="1019"/>
      <c r="IF130" s="1019"/>
      <c r="IG130" s="1019"/>
      <c r="IH130" s="1019"/>
      <c r="II130" s="1019"/>
      <c r="IJ130" s="1019"/>
      <c r="IK130" s="1019"/>
      <c r="IL130" s="1019"/>
      <c r="IM130" s="1019"/>
      <c r="IN130" s="1019"/>
    </row>
    <row r="131" s="1019" customFormat="1" ht="30" customHeight="1">
      <c r="A131" s="1030">
        <f t="shared" si="15"/>
        <v>4126</v>
      </c>
      <c r="B131" s="1025" t="s">
        <v>558</v>
      </c>
      <c r="C131" s="1026"/>
      <c r="D131" s="1026"/>
      <c r="E131" s="1026"/>
      <c r="F131" s="1116"/>
      <c r="G131" s="1114">
        <v>175</v>
      </c>
      <c r="H131" s="1115"/>
      <c r="I131" s="1019"/>
      <c r="J131" s="1019"/>
      <c r="K131" s="1019"/>
      <c r="L131" s="1019"/>
      <c r="M131" s="1019"/>
      <c r="N131" s="1019"/>
      <c r="O131" s="1019"/>
      <c r="P131" s="1019"/>
      <c r="Q131" s="1019"/>
      <c r="R131" s="1019"/>
      <c r="S131" s="1019"/>
      <c r="T131" s="1019"/>
      <c r="U131" s="1019"/>
      <c r="V131" s="1019"/>
      <c r="W131" s="1019"/>
      <c r="X131" s="1019"/>
      <c r="Y131" s="1019"/>
      <c r="Z131" s="1019"/>
      <c r="AA131" s="1019"/>
      <c r="AB131" s="1019"/>
      <c r="AC131" s="1019"/>
      <c r="AD131" s="1019"/>
      <c r="AE131" s="1019"/>
      <c r="AF131" s="1019"/>
      <c r="AG131" s="1019"/>
      <c r="AH131" s="1019"/>
      <c r="AI131" s="1019"/>
      <c r="AJ131" s="1019"/>
      <c r="AK131" s="1019"/>
      <c r="AL131" s="1019"/>
      <c r="AM131" s="1019"/>
      <c r="AN131" s="1019"/>
      <c r="AO131" s="1019"/>
      <c r="AP131" s="1019"/>
      <c r="AQ131" s="1019"/>
      <c r="AR131" s="1019"/>
      <c r="AS131" s="1019"/>
      <c r="AT131" s="1019"/>
      <c r="AU131" s="1019"/>
      <c r="AV131" s="1019"/>
      <c r="AW131" s="1019"/>
      <c r="AX131" s="1019"/>
      <c r="AY131" s="1019"/>
      <c r="AZ131" s="1019"/>
      <c r="BA131" s="1019"/>
      <c r="BB131" s="1019"/>
      <c r="BC131" s="1019"/>
      <c r="BD131" s="1019"/>
      <c r="BE131" s="1019"/>
      <c r="BF131" s="1019"/>
      <c r="BG131" s="1019"/>
      <c r="BH131" s="1019"/>
      <c r="BI131" s="1019"/>
      <c r="BJ131" s="1019"/>
      <c r="BK131" s="1019"/>
      <c r="BL131" s="1019"/>
      <c r="BM131" s="1019"/>
      <c r="BN131" s="1019"/>
      <c r="BO131" s="1019"/>
      <c r="BP131" s="1019"/>
      <c r="BQ131" s="1019"/>
      <c r="BR131" s="1019"/>
      <c r="BS131" s="1019"/>
      <c r="BT131" s="1019"/>
      <c r="BU131" s="1019"/>
      <c r="BV131" s="1019"/>
      <c r="BW131" s="1019"/>
      <c r="BX131" s="1019"/>
      <c r="BY131" s="1019"/>
      <c r="BZ131" s="1019"/>
      <c r="CA131" s="1019"/>
      <c r="CB131" s="1019"/>
      <c r="CC131" s="1019"/>
      <c r="CD131" s="1019"/>
      <c r="CE131" s="1019"/>
      <c r="CF131" s="1019"/>
      <c r="CG131" s="1019"/>
      <c r="CH131" s="1019"/>
      <c r="CI131" s="1019"/>
      <c r="CJ131" s="1019"/>
      <c r="CK131" s="1019"/>
      <c r="CL131" s="1019"/>
      <c r="CM131" s="1019"/>
      <c r="CN131" s="1019"/>
      <c r="CO131" s="1019"/>
      <c r="CP131" s="1019"/>
      <c r="CQ131" s="1019"/>
      <c r="CR131" s="1019"/>
      <c r="CS131" s="1019"/>
      <c r="CT131" s="1019"/>
      <c r="CU131" s="1019"/>
      <c r="CV131" s="1019"/>
      <c r="CW131" s="1019"/>
      <c r="CX131" s="1019"/>
      <c r="CY131" s="1019"/>
      <c r="CZ131" s="1019"/>
      <c r="DA131" s="1019"/>
      <c r="DB131" s="1019"/>
      <c r="DC131" s="1019"/>
      <c r="DD131" s="1019"/>
      <c r="DE131" s="1019"/>
      <c r="DF131" s="1019"/>
      <c r="DG131" s="1019"/>
      <c r="DH131" s="1019"/>
      <c r="DI131" s="1019"/>
      <c r="DJ131" s="1019"/>
      <c r="DK131" s="1019"/>
      <c r="DL131" s="1019"/>
      <c r="DM131" s="1019"/>
      <c r="DN131" s="1019"/>
      <c r="DO131" s="1019"/>
      <c r="DP131" s="1019"/>
      <c r="DQ131" s="1019"/>
      <c r="DR131" s="1019"/>
      <c r="DS131" s="1019"/>
      <c r="DT131" s="1019"/>
      <c r="DU131" s="1019"/>
      <c r="DV131" s="1019"/>
      <c r="DW131" s="1019"/>
      <c r="DX131" s="1019"/>
      <c r="DY131" s="1019"/>
      <c r="DZ131" s="1019"/>
      <c r="EA131" s="1019"/>
      <c r="EB131" s="1019"/>
      <c r="EC131" s="1019"/>
      <c r="ED131" s="1019"/>
      <c r="EE131" s="1019"/>
      <c r="EF131" s="1019"/>
      <c r="EG131" s="1019"/>
      <c r="EH131" s="1019"/>
      <c r="EI131" s="1019"/>
      <c r="EJ131" s="1019"/>
      <c r="EK131" s="1019"/>
      <c r="EL131" s="1019"/>
      <c r="EM131" s="1019"/>
      <c r="EN131" s="1019"/>
      <c r="EO131" s="1019"/>
      <c r="EP131" s="1019"/>
      <c r="EQ131" s="1019"/>
      <c r="ER131" s="1019"/>
      <c r="ES131" s="1019"/>
      <c r="ET131" s="1019"/>
      <c r="EU131" s="1019"/>
      <c r="EV131" s="1019"/>
      <c r="EW131" s="1019"/>
      <c r="EX131" s="1019"/>
      <c r="EY131" s="1019"/>
      <c r="EZ131" s="1019"/>
      <c r="FA131" s="1019"/>
      <c r="FB131" s="1019"/>
      <c r="FC131" s="1019"/>
      <c r="FD131" s="1019"/>
      <c r="FE131" s="1019"/>
      <c r="FF131" s="1019"/>
      <c r="FG131" s="1019"/>
      <c r="FH131" s="1019"/>
      <c r="FI131" s="1019"/>
      <c r="FJ131" s="1019"/>
      <c r="FK131" s="1019"/>
      <c r="FL131" s="1019"/>
      <c r="FM131" s="1019"/>
      <c r="FN131" s="1019"/>
      <c r="FO131" s="1019"/>
      <c r="FP131" s="1019"/>
      <c r="FQ131" s="1019"/>
      <c r="FR131" s="1019"/>
      <c r="FS131" s="1019"/>
      <c r="FT131" s="1019"/>
      <c r="FU131" s="1019"/>
      <c r="FV131" s="1019"/>
      <c r="FW131" s="1019"/>
      <c r="FX131" s="1019"/>
      <c r="FY131" s="1019"/>
      <c r="FZ131" s="1019"/>
      <c r="GA131" s="1019"/>
      <c r="GB131" s="1019"/>
      <c r="GC131" s="1019"/>
      <c r="GD131" s="1019"/>
      <c r="GE131" s="1019"/>
      <c r="GF131" s="1019"/>
      <c r="GG131" s="1019"/>
      <c r="GH131" s="1019"/>
      <c r="GI131" s="1019"/>
      <c r="GJ131" s="1019"/>
      <c r="GK131" s="1019"/>
      <c r="GL131" s="1019"/>
      <c r="GM131" s="1019"/>
      <c r="GN131" s="1019"/>
      <c r="GO131" s="1019"/>
      <c r="GP131" s="1019"/>
      <c r="GQ131" s="1019"/>
      <c r="GR131" s="1019"/>
      <c r="GS131" s="1019"/>
      <c r="GT131" s="1019"/>
      <c r="GU131" s="1019"/>
      <c r="GV131" s="1019"/>
      <c r="GW131" s="1019"/>
      <c r="GX131" s="1019"/>
      <c r="GY131" s="1019"/>
      <c r="GZ131" s="1019"/>
      <c r="HA131" s="1019"/>
      <c r="HB131" s="1019"/>
      <c r="HC131" s="1019"/>
      <c r="HD131" s="1019"/>
      <c r="HE131" s="1019"/>
      <c r="HF131" s="1019"/>
      <c r="HG131" s="1019"/>
      <c r="HH131" s="1019"/>
      <c r="HI131" s="1019"/>
      <c r="HJ131" s="1019"/>
      <c r="HK131" s="1019"/>
      <c r="HL131" s="1019"/>
      <c r="HM131" s="1019"/>
      <c r="HN131" s="1019"/>
      <c r="HO131" s="1019"/>
      <c r="HP131" s="1019"/>
      <c r="HQ131" s="1019"/>
      <c r="HR131" s="1019"/>
      <c r="HS131" s="1019"/>
      <c r="HT131" s="1019"/>
      <c r="HU131" s="1019"/>
      <c r="HV131" s="1019"/>
      <c r="HW131" s="1019"/>
      <c r="HX131" s="1019"/>
      <c r="HY131" s="1019"/>
      <c r="HZ131" s="1019"/>
      <c r="IA131" s="1019"/>
      <c r="IB131" s="1019"/>
      <c r="IC131" s="1019"/>
      <c r="ID131" s="1019"/>
      <c r="IE131" s="1019"/>
      <c r="IF131" s="1019"/>
      <c r="IG131" s="1019"/>
      <c r="IH131" s="1019"/>
      <c r="II131" s="1019"/>
      <c r="IJ131" s="1019"/>
      <c r="IK131" s="1019"/>
      <c r="IL131" s="1019"/>
      <c r="IM131" s="1019"/>
      <c r="IN131" s="1019"/>
    </row>
    <row r="132" s="1019" customFormat="1" ht="30" customHeight="1">
      <c r="A132" s="1030">
        <f t="shared" si="15"/>
        <v>4127</v>
      </c>
      <c r="B132" s="1025" t="s">
        <v>559</v>
      </c>
      <c r="C132" s="1026"/>
      <c r="D132" s="1026"/>
      <c r="E132" s="1026"/>
      <c r="F132" s="1116"/>
      <c r="G132" s="1114">
        <v>400</v>
      </c>
      <c r="H132" s="1115"/>
      <c r="I132" s="1019"/>
      <c r="J132" s="1019"/>
      <c r="K132" s="1019"/>
      <c r="L132" s="1019"/>
      <c r="M132" s="1019"/>
      <c r="N132" s="1019"/>
      <c r="O132" s="1019"/>
      <c r="P132" s="1019"/>
      <c r="Q132" s="1019"/>
      <c r="R132" s="1019"/>
      <c r="S132" s="1019"/>
      <c r="T132" s="1019"/>
      <c r="U132" s="1019"/>
      <c r="V132" s="1019"/>
      <c r="W132" s="1019"/>
      <c r="X132" s="1019"/>
      <c r="Y132" s="1019"/>
      <c r="Z132" s="1019"/>
      <c r="AA132" s="1019"/>
      <c r="AB132" s="1019"/>
      <c r="AC132" s="1019"/>
      <c r="AD132" s="1019"/>
      <c r="AE132" s="1019"/>
      <c r="AF132" s="1019"/>
      <c r="AG132" s="1019"/>
      <c r="AH132" s="1019"/>
      <c r="AI132" s="1019"/>
      <c r="AJ132" s="1019"/>
      <c r="AK132" s="1019"/>
      <c r="AL132" s="1019"/>
      <c r="AM132" s="1019"/>
      <c r="AN132" s="1019"/>
      <c r="AO132" s="1019"/>
      <c r="AP132" s="1019"/>
      <c r="AQ132" s="1019"/>
      <c r="AR132" s="1019"/>
      <c r="AS132" s="1019"/>
      <c r="AT132" s="1019"/>
      <c r="AU132" s="1019"/>
      <c r="AV132" s="1019"/>
      <c r="AW132" s="1019"/>
      <c r="AX132" s="1019"/>
      <c r="AY132" s="1019"/>
      <c r="AZ132" s="1019"/>
      <c r="BA132" s="1019"/>
      <c r="BB132" s="1019"/>
      <c r="BC132" s="1019"/>
      <c r="BD132" s="1019"/>
      <c r="BE132" s="1019"/>
      <c r="BF132" s="1019"/>
      <c r="BG132" s="1019"/>
      <c r="BH132" s="1019"/>
      <c r="BI132" s="1019"/>
      <c r="BJ132" s="1019"/>
      <c r="BK132" s="1019"/>
      <c r="BL132" s="1019"/>
      <c r="BM132" s="1019"/>
      <c r="BN132" s="1019"/>
      <c r="BO132" s="1019"/>
      <c r="BP132" s="1019"/>
      <c r="BQ132" s="1019"/>
      <c r="BR132" s="1019"/>
      <c r="BS132" s="1019"/>
      <c r="BT132" s="1019"/>
      <c r="BU132" s="1019"/>
      <c r="BV132" s="1019"/>
      <c r="BW132" s="1019"/>
      <c r="BX132" s="1019"/>
      <c r="BY132" s="1019"/>
      <c r="BZ132" s="1019"/>
      <c r="CA132" s="1019"/>
      <c r="CB132" s="1019"/>
      <c r="CC132" s="1019"/>
      <c r="CD132" s="1019"/>
      <c r="CE132" s="1019"/>
      <c r="CF132" s="1019"/>
      <c r="CG132" s="1019"/>
      <c r="CH132" s="1019"/>
      <c r="CI132" s="1019"/>
      <c r="CJ132" s="1019"/>
      <c r="CK132" s="1019"/>
      <c r="CL132" s="1019"/>
      <c r="CM132" s="1019"/>
      <c r="CN132" s="1019"/>
      <c r="CO132" s="1019"/>
      <c r="CP132" s="1019"/>
      <c r="CQ132" s="1019"/>
      <c r="CR132" s="1019"/>
      <c r="CS132" s="1019"/>
      <c r="CT132" s="1019"/>
      <c r="CU132" s="1019"/>
      <c r="CV132" s="1019"/>
      <c r="CW132" s="1019"/>
      <c r="CX132" s="1019"/>
      <c r="CY132" s="1019"/>
      <c r="CZ132" s="1019"/>
      <c r="DA132" s="1019"/>
      <c r="DB132" s="1019"/>
      <c r="DC132" s="1019"/>
      <c r="DD132" s="1019"/>
      <c r="DE132" s="1019"/>
      <c r="DF132" s="1019"/>
      <c r="DG132" s="1019"/>
      <c r="DH132" s="1019"/>
      <c r="DI132" s="1019"/>
      <c r="DJ132" s="1019"/>
      <c r="DK132" s="1019"/>
      <c r="DL132" s="1019"/>
      <c r="DM132" s="1019"/>
      <c r="DN132" s="1019"/>
      <c r="DO132" s="1019"/>
      <c r="DP132" s="1019"/>
      <c r="DQ132" s="1019"/>
      <c r="DR132" s="1019"/>
      <c r="DS132" s="1019"/>
      <c r="DT132" s="1019"/>
      <c r="DU132" s="1019"/>
      <c r="DV132" s="1019"/>
      <c r="DW132" s="1019"/>
      <c r="DX132" s="1019"/>
      <c r="DY132" s="1019"/>
      <c r="DZ132" s="1019"/>
      <c r="EA132" s="1019"/>
      <c r="EB132" s="1019"/>
      <c r="EC132" s="1019"/>
      <c r="ED132" s="1019"/>
      <c r="EE132" s="1019"/>
      <c r="EF132" s="1019"/>
      <c r="EG132" s="1019"/>
      <c r="EH132" s="1019"/>
      <c r="EI132" s="1019"/>
      <c r="EJ132" s="1019"/>
      <c r="EK132" s="1019"/>
      <c r="EL132" s="1019"/>
      <c r="EM132" s="1019"/>
      <c r="EN132" s="1019"/>
      <c r="EO132" s="1019"/>
      <c r="EP132" s="1019"/>
      <c r="EQ132" s="1019"/>
      <c r="ER132" s="1019"/>
      <c r="ES132" s="1019"/>
      <c r="ET132" s="1019"/>
      <c r="EU132" s="1019"/>
      <c r="EV132" s="1019"/>
      <c r="EW132" s="1019"/>
      <c r="EX132" s="1019"/>
      <c r="EY132" s="1019"/>
      <c r="EZ132" s="1019"/>
      <c r="FA132" s="1019"/>
      <c r="FB132" s="1019"/>
      <c r="FC132" s="1019"/>
      <c r="FD132" s="1019"/>
      <c r="FE132" s="1019"/>
      <c r="FF132" s="1019"/>
      <c r="FG132" s="1019"/>
      <c r="FH132" s="1019"/>
      <c r="FI132" s="1019"/>
      <c r="FJ132" s="1019"/>
      <c r="FK132" s="1019"/>
      <c r="FL132" s="1019"/>
      <c r="FM132" s="1019"/>
      <c r="FN132" s="1019"/>
      <c r="FO132" s="1019"/>
      <c r="FP132" s="1019"/>
      <c r="FQ132" s="1019"/>
      <c r="FR132" s="1019"/>
      <c r="FS132" s="1019"/>
      <c r="FT132" s="1019"/>
      <c r="FU132" s="1019"/>
      <c r="FV132" s="1019"/>
      <c r="FW132" s="1019"/>
      <c r="FX132" s="1019"/>
      <c r="FY132" s="1019"/>
      <c r="FZ132" s="1019"/>
      <c r="GA132" s="1019"/>
      <c r="GB132" s="1019"/>
      <c r="GC132" s="1019"/>
      <c r="GD132" s="1019"/>
      <c r="GE132" s="1019"/>
      <c r="GF132" s="1019"/>
      <c r="GG132" s="1019"/>
      <c r="GH132" s="1019"/>
      <c r="GI132" s="1019"/>
      <c r="GJ132" s="1019"/>
      <c r="GK132" s="1019"/>
      <c r="GL132" s="1019"/>
      <c r="GM132" s="1019"/>
      <c r="GN132" s="1019"/>
      <c r="GO132" s="1019"/>
      <c r="GP132" s="1019"/>
      <c r="GQ132" s="1019"/>
      <c r="GR132" s="1019"/>
      <c r="GS132" s="1019"/>
      <c r="GT132" s="1019"/>
      <c r="GU132" s="1019"/>
      <c r="GV132" s="1019"/>
      <c r="GW132" s="1019"/>
      <c r="GX132" s="1019"/>
      <c r="GY132" s="1019"/>
      <c r="GZ132" s="1019"/>
      <c r="HA132" s="1019"/>
      <c r="HB132" s="1019"/>
      <c r="HC132" s="1019"/>
      <c r="HD132" s="1019"/>
      <c r="HE132" s="1019"/>
      <c r="HF132" s="1019"/>
      <c r="HG132" s="1019"/>
      <c r="HH132" s="1019"/>
      <c r="HI132" s="1019"/>
      <c r="HJ132" s="1019"/>
      <c r="HK132" s="1019"/>
      <c r="HL132" s="1019"/>
      <c r="HM132" s="1019"/>
      <c r="HN132" s="1019"/>
      <c r="HO132" s="1019"/>
      <c r="HP132" s="1019"/>
      <c r="HQ132" s="1019"/>
      <c r="HR132" s="1019"/>
      <c r="HS132" s="1019"/>
      <c r="HT132" s="1019"/>
      <c r="HU132" s="1019"/>
      <c r="HV132" s="1019"/>
      <c r="HW132" s="1019"/>
      <c r="HX132" s="1019"/>
      <c r="HY132" s="1019"/>
      <c r="HZ132" s="1019"/>
      <c r="IA132" s="1019"/>
      <c r="IB132" s="1019"/>
      <c r="IC132" s="1019"/>
      <c r="ID132" s="1019"/>
      <c r="IE132" s="1019"/>
      <c r="IF132" s="1019"/>
      <c r="IG132" s="1019"/>
      <c r="IH132" s="1019"/>
      <c r="II132" s="1019"/>
      <c r="IJ132" s="1019"/>
      <c r="IK132" s="1019"/>
      <c r="IL132" s="1019"/>
      <c r="IM132" s="1019"/>
      <c r="IN132" s="1019"/>
    </row>
    <row r="133" s="1019" customFormat="1" ht="30" customHeight="1">
      <c r="A133" s="1030">
        <f t="shared" si="15"/>
        <v>4128</v>
      </c>
      <c r="B133" s="1025" t="s">
        <v>560</v>
      </c>
      <c r="C133" s="1026"/>
      <c r="D133" s="1026"/>
      <c r="E133" s="1026"/>
      <c r="F133" s="1116"/>
      <c r="G133" s="1114">
        <v>500</v>
      </c>
      <c r="H133" s="1115"/>
      <c r="I133" s="1019"/>
      <c r="J133" s="1019"/>
      <c r="K133" s="1019"/>
      <c r="L133" s="1019"/>
      <c r="M133" s="1019"/>
      <c r="N133" s="1019"/>
      <c r="O133" s="1019"/>
      <c r="P133" s="1019"/>
      <c r="Q133" s="1019"/>
      <c r="R133" s="1019"/>
      <c r="S133" s="1019"/>
      <c r="T133" s="1019"/>
      <c r="U133" s="1019"/>
      <c r="V133" s="1019"/>
      <c r="W133" s="1019"/>
      <c r="X133" s="1019"/>
      <c r="Y133" s="1019"/>
      <c r="Z133" s="1019"/>
      <c r="AA133" s="1019"/>
      <c r="AB133" s="1019"/>
      <c r="AC133" s="1019"/>
      <c r="AD133" s="1019"/>
      <c r="AE133" s="1019"/>
      <c r="AF133" s="1019"/>
      <c r="AG133" s="1019"/>
      <c r="AH133" s="1019"/>
      <c r="AI133" s="1019"/>
      <c r="AJ133" s="1019"/>
      <c r="AK133" s="1019"/>
      <c r="AL133" s="1019"/>
      <c r="AM133" s="1019"/>
      <c r="AN133" s="1019"/>
      <c r="AO133" s="1019"/>
      <c r="AP133" s="1019"/>
      <c r="AQ133" s="1019"/>
      <c r="AR133" s="1019"/>
      <c r="AS133" s="1019"/>
      <c r="AT133" s="1019"/>
      <c r="AU133" s="1019"/>
      <c r="AV133" s="1019"/>
      <c r="AW133" s="1019"/>
      <c r="AX133" s="1019"/>
      <c r="AY133" s="1019"/>
      <c r="AZ133" s="1019"/>
      <c r="BA133" s="1019"/>
      <c r="BB133" s="1019"/>
      <c r="BC133" s="1019"/>
      <c r="BD133" s="1019"/>
      <c r="BE133" s="1019"/>
      <c r="BF133" s="1019"/>
      <c r="BG133" s="1019"/>
      <c r="BH133" s="1019"/>
      <c r="BI133" s="1019"/>
      <c r="BJ133" s="1019"/>
      <c r="BK133" s="1019"/>
      <c r="BL133" s="1019"/>
      <c r="BM133" s="1019"/>
      <c r="BN133" s="1019"/>
      <c r="BO133" s="1019"/>
      <c r="BP133" s="1019"/>
      <c r="BQ133" s="1019"/>
      <c r="BR133" s="1019"/>
      <c r="BS133" s="1019"/>
      <c r="BT133" s="1019"/>
      <c r="BU133" s="1019"/>
      <c r="BV133" s="1019"/>
      <c r="BW133" s="1019"/>
      <c r="BX133" s="1019"/>
      <c r="BY133" s="1019"/>
      <c r="BZ133" s="1019"/>
      <c r="CA133" s="1019"/>
      <c r="CB133" s="1019"/>
      <c r="CC133" s="1019"/>
      <c r="CD133" s="1019"/>
      <c r="CE133" s="1019"/>
      <c r="CF133" s="1019"/>
      <c r="CG133" s="1019"/>
      <c r="CH133" s="1019"/>
      <c r="CI133" s="1019"/>
      <c r="CJ133" s="1019"/>
      <c r="CK133" s="1019"/>
      <c r="CL133" s="1019"/>
      <c r="CM133" s="1019"/>
      <c r="CN133" s="1019"/>
      <c r="CO133" s="1019"/>
      <c r="CP133" s="1019"/>
      <c r="CQ133" s="1019"/>
      <c r="CR133" s="1019"/>
      <c r="CS133" s="1019"/>
      <c r="CT133" s="1019"/>
      <c r="CU133" s="1019"/>
      <c r="CV133" s="1019"/>
      <c r="CW133" s="1019"/>
      <c r="CX133" s="1019"/>
      <c r="CY133" s="1019"/>
      <c r="CZ133" s="1019"/>
      <c r="DA133" s="1019"/>
      <c r="DB133" s="1019"/>
      <c r="DC133" s="1019"/>
      <c r="DD133" s="1019"/>
      <c r="DE133" s="1019"/>
      <c r="DF133" s="1019"/>
      <c r="DG133" s="1019"/>
      <c r="DH133" s="1019"/>
      <c r="DI133" s="1019"/>
      <c r="DJ133" s="1019"/>
      <c r="DK133" s="1019"/>
      <c r="DL133" s="1019"/>
      <c r="DM133" s="1019"/>
      <c r="DN133" s="1019"/>
      <c r="DO133" s="1019"/>
      <c r="DP133" s="1019"/>
      <c r="DQ133" s="1019"/>
      <c r="DR133" s="1019"/>
      <c r="DS133" s="1019"/>
      <c r="DT133" s="1019"/>
      <c r="DU133" s="1019"/>
      <c r="DV133" s="1019"/>
      <c r="DW133" s="1019"/>
      <c r="DX133" s="1019"/>
      <c r="DY133" s="1019"/>
      <c r="DZ133" s="1019"/>
      <c r="EA133" s="1019"/>
      <c r="EB133" s="1019"/>
      <c r="EC133" s="1019"/>
      <c r="ED133" s="1019"/>
      <c r="EE133" s="1019"/>
      <c r="EF133" s="1019"/>
      <c r="EG133" s="1019"/>
      <c r="EH133" s="1019"/>
      <c r="EI133" s="1019"/>
      <c r="EJ133" s="1019"/>
      <c r="EK133" s="1019"/>
      <c r="EL133" s="1019"/>
      <c r="EM133" s="1019"/>
      <c r="EN133" s="1019"/>
      <c r="EO133" s="1019"/>
      <c r="EP133" s="1019"/>
      <c r="EQ133" s="1019"/>
      <c r="ER133" s="1019"/>
      <c r="ES133" s="1019"/>
      <c r="ET133" s="1019"/>
      <c r="EU133" s="1019"/>
      <c r="EV133" s="1019"/>
      <c r="EW133" s="1019"/>
      <c r="EX133" s="1019"/>
      <c r="EY133" s="1019"/>
      <c r="EZ133" s="1019"/>
      <c r="FA133" s="1019"/>
      <c r="FB133" s="1019"/>
      <c r="FC133" s="1019"/>
      <c r="FD133" s="1019"/>
      <c r="FE133" s="1019"/>
      <c r="FF133" s="1019"/>
      <c r="FG133" s="1019"/>
      <c r="FH133" s="1019"/>
      <c r="FI133" s="1019"/>
      <c r="FJ133" s="1019"/>
      <c r="FK133" s="1019"/>
      <c r="FL133" s="1019"/>
      <c r="FM133" s="1019"/>
      <c r="FN133" s="1019"/>
      <c r="FO133" s="1019"/>
      <c r="FP133" s="1019"/>
      <c r="FQ133" s="1019"/>
      <c r="FR133" s="1019"/>
      <c r="FS133" s="1019"/>
      <c r="FT133" s="1019"/>
      <c r="FU133" s="1019"/>
      <c r="FV133" s="1019"/>
      <c r="FW133" s="1019"/>
      <c r="FX133" s="1019"/>
      <c r="FY133" s="1019"/>
      <c r="FZ133" s="1019"/>
      <c r="GA133" s="1019"/>
      <c r="GB133" s="1019"/>
      <c r="GC133" s="1019"/>
      <c r="GD133" s="1019"/>
      <c r="GE133" s="1019"/>
      <c r="GF133" s="1019"/>
      <c r="GG133" s="1019"/>
      <c r="GH133" s="1019"/>
      <c r="GI133" s="1019"/>
      <c r="GJ133" s="1019"/>
      <c r="GK133" s="1019"/>
      <c r="GL133" s="1019"/>
      <c r="GM133" s="1019"/>
      <c r="GN133" s="1019"/>
      <c r="GO133" s="1019"/>
      <c r="GP133" s="1019"/>
      <c r="GQ133" s="1019"/>
      <c r="GR133" s="1019"/>
      <c r="GS133" s="1019"/>
      <c r="GT133" s="1019"/>
      <c r="GU133" s="1019"/>
      <c r="GV133" s="1019"/>
      <c r="GW133" s="1019"/>
      <c r="GX133" s="1019"/>
      <c r="GY133" s="1019"/>
      <c r="GZ133" s="1019"/>
      <c r="HA133" s="1019"/>
      <c r="HB133" s="1019"/>
      <c r="HC133" s="1019"/>
      <c r="HD133" s="1019"/>
      <c r="HE133" s="1019"/>
      <c r="HF133" s="1019"/>
      <c r="HG133" s="1019"/>
      <c r="HH133" s="1019"/>
      <c r="HI133" s="1019"/>
      <c r="HJ133" s="1019"/>
      <c r="HK133" s="1019"/>
      <c r="HL133" s="1019"/>
      <c r="HM133" s="1019"/>
      <c r="HN133" s="1019"/>
      <c r="HO133" s="1019"/>
      <c r="HP133" s="1019"/>
      <c r="HQ133" s="1019"/>
      <c r="HR133" s="1019"/>
      <c r="HS133" s="1019"/>
      <c r="HT133" s="1019"/>
      <c r="HU133" s="1019"/>
      <c r="HV133" s="1019"/>
      <c r="HW133" s="1019"/>
      <c r="HX133" s="1019"/>
      <c r="HY133" s="1019"/>
      <c r="HZ133" s="1019"/>
      <c r="IA133" s="1019"/>
      <c r="IB133" s="1019"/>
      <c r="IC133" s="1019"/>
      <c r="ID133" s="1019"/>
      <c r="IE133" s="1019"/>
      <c r="IF133" s="1019"/>
      <c r="IG133" s="1019"/>
      <c r="IH133" s="1019"/>
      <c r="II133" s="1019"/>
      <c r="IJ133" s="1019"/>
      <c r="IK133" s="1019"/>
      <c r="IL133" s="1019"/>
      <c r="IM133" s="1019"/>
      <c r="IN133" s="1019"/>
    </row>
    <row r="134" s="1019" customFormat="1" ht="30" customHeight="1">
      <c r="A134" s="1030">
        <f t="shared" si="15"/>
        <v>4129</v>
      </c>
      <c r="B134" s="1025" t="s">
        <v>561</v>
      </c>
      <c r="C134" s="1026"/>
      <c r="D134" s="1026"/>
      <c r="E134" s="1026"/>
      <c r="F134" s="1116"/>
      <c r="G134" s="1114">
        <v>650</v>
      </c>
      <c r="H134" s="1115"/>
      <c r="I134" s="1019"/>
      <c r="J134" s="1019"/>
      <c r="K134" s="1019"/>
      <c r="L134" s="1019"/>
      <c r="M134" s="1019"/>
      <c r="N134" s="1019"/>
      <c r="O134" s="1019"/>
      <c r="P134" s="1019"/>
      <c r="Q134" s="1019"/>
      <c r="R134" s="1019"/>
      <c r="S134" s="1019"/>
      <c r="T134" s="1019"/>
      <c r="U134" s="1019"/>
      <c r="V134" s="1019"/>
      <c r="W134" s="1019"/>
      <c r="X134" s="1019"/>
      <c r="Y134" s="1019"/>
      <c r="Z134" s="1019"/>
      <c r="AA134" s="1019"/>
      <c r="AB134" s="1019"/>
      <c r="AC134" s="1019"/>
      <c r="AD134" s="1019"/>
      <c r="AE134" s="1019"/>
      <c r="AF134" s="1019"/>
      <c r="AG134" s="1019"/>
      <c r="AH134" s="1019"/>
      <c r="AI134" s="1019"/>
      <c r="AJ134" s="1019"/>
      <c r="AK134" s="1019"/>
      <c r="AL134" s="1019"/>
      <c r="AM134" s="1019"/>
      <c r="AN134" s="1019"/>
      <c r="AO134" s="1019"/>
      <c r="AP134" s="1019"/>
      <c r="AQ134" s="1019"/>
      <c r="AR134" s="1019"/>
      <c r="AS134" s="1019"/>
      <c r="AT134" s="1019"/>
      <c r="AU134" s="1019"/>
      <c r="AV134" s="1019"/>
      <c r="AW134" s="1019"/>
      <c r="AX134" s="1019"/>
      <c r="AY134" s="1019"/>
      <c r="AZ134" s="1019"/>
      <c r="BA134" s="1019"/>
      <c r="BB134" s="1019"/>
      <c r="BC134" s="1019"/>
      <c r="BD134" s="1019"/>
      <c r="BE134" s="1019"/>
      <c r="BF134" s="1019"/>
      <c r="BG134" s="1019"/>
      <c r="BH134" s="1019"/>
      <c r="BI134" s="1019"/>
      <c r="BJ134" s="1019"/>
      <c r="BK134" s="1019"/>
      <c r="BL134" s="1019"/>
      <c r="BM134" s="1019"/>
      <c r="BN134" s="1019"/>
      <c r="BO134" s="1019"/>
      <c r="BP134" s="1019"/>
      <c r="BQ134" s="1019"/>
      <c r="BR134" s="1019"/>
      <c r="BS134" s="1019"/>
      <c r="BT134" s="1019"/>
      <c r="BU134" s="1019"/>
      <c r="BV134" s="1019"/>
      <c r="BW134" s="1019"/>
      <c r="BX134" s="1019"/>
      <c r="BY134" s="1019"/>
      <c r="BZ134" s="1019"/>
      <c r="CA134" s="1019"/>
      <c r="CB134" s="1019"/>
      <c r="CC134" s="1019"/>
      <c r="CD134" s="1019"/>
      <c r="CE134" s="1019"/>
      <c r="CF134" s="1019"/>
      <c r="CG134" s="1019"/>
      <c r="CH134" s="1019"/>
      <c r="CI134" s="1019"/>
      <c r="CJ134" s="1019"/>
      <c r="CK134" s="1019"/>
      <c r="CL134" s="1019"/>
      <c r="CM134" s="1019"/>
      <c r="CN134" s="1019"/>
      <c r="CO134" s="1019"/>
      <c r="CP134" s="1019"/>
      <c r="CQ134" s="1019"/>
      <c r="CR134" s="1019"/>
      <c r="CS134" s="1019"/>
      <c r="CT134" s="1019"/>
      <c r="CU134" s="1019"/>
      <c r="CV134" s="1019"/>
      <c r="CW134" s="1019"/>
      <c r="CX134" s="1019"/>
      <c r="CY134" s="1019"/>
      <c r="CZ134" s="1019"/>
      <c r="DA134" s="1019"/>
      <c r="DB134" s="1019"/>
      <c r="DC134" s="1019"/>
      <c r="DD134" s="1019"/>
      <c r="DE134" s="1019"/>
      <c r="DF134" s="1019"/>
      <c r="DG134" s="1019"/>
      <c r="DH134" s="1019"/>
      <c r="DI134" s="1019"/>
      <c r="DJ134" s="1019"/>
      <c r="DK134" s="1019"/>
      <c r="DL134" s="1019"/>
      <c r="DM134" s="1019"/>
      <c r="DN134" s="1019"/>
      <c r="DO134" s="1019"/>
      <c r="DP134" s="1019"/>
      <c r="DQ134" s="1019"/>
      <c r="DR134" s="1019"/>
      <c r="DS134" s="1019"/>
      <c r="DT134" s="1019"/>
      <c r="DU134" s="1019"/>
      <c r="DV134" s="1019"/>
      <c r="DW134" s="1019"/>
      <c r="DX134" s="1019"/>
      <c r="DY134" s="1019"/>
      <c r="DZ134" s="1019"/>
      <c r="EA134" s="1019"/>
      <c r="EB134" s="1019"/>
      <c r="EC134" s="1019"/>
      <c r="ED134" s="1019"/>
      <c r="EE134" s="1019"/>
      <c r="EF134" s="1019"/>
      <c r="EG134" s="1019"/>
      <c r="EH134" s="1019"/>
      <c r="EI134" s="1019"/>
      <c r="EJ134" s="1019"/>
      <c r="EK134" s="1019"/>
      <c r="EL134" s="1019"/>
      <c r="EM134" s="1019"/>
      <c r="EN134" s="1019"/>
      <c r="EO134" s="1019"/>
      <c r="EP134" s="1019"/>
      <c r="EQ134" s="1019"/>
      <c r="ER134" s="1019"/>
      <c r="ES134" s="1019"/>
      <c r="ET134" s="1019"/>
      <c r="EU134" s="1019"/>
      <c r="EV134" s="1019"/>
      <c r="EW134" s="1019"/>
      <c r="EX134" s="1019"/>
      <c r="EY134" s="1019"/>
      <c r="EZ134" s="1019"/>
      <c r="FA134" s="1019"/>
      <c r="FB134" s="1019"/>
      <c r="FC134" s="1019"/>
      <c r="FD134" s="1019"/>
      <c r="FE134" s="1019"/>
      <c r="FF134" s="1019"/>
      <c r="FG134" s="1019"/>
      <c r="FH134" s="1019"/>
      <c r="FI134" s="1019"/>
      <c r="FJ134" s="1019"/>
      <c r="FK134" s="1019"/>
      <c r="FL134" s="1019"/>
      <c r="FM134" s="1019"/>
      <c r="FN134" s="1019"/>
      <c r="FO134" s="1019"/>
      <c r="FP134" s="1019"/>
      <c r="FQ134" s="1019"/>
      <c r="FR134" s="1019"/>
      <c r="FS134" s="1019"/>
      <c r="FT134" s="1019"/>
      <c r="FU134" s="1019"/>
      <c r="FV134" s="1019"/>
      <c r="FW134" s="1019"/>
      <c r="FX134" s="1019"/>
      <c r="FY134" s="1019"/>
      <c r="FZ134" s="1019"/>
      <c r="GA134" s="1019"/>
      <c r="GB134" s="1019"/>
      <c r="GC134" s="1019"/>
      <c r="GD134" s="1019"/>
      <c r="GE134" s="1019"/>
      <c r="GF134" s="1019"/>
      <c r="GG134" s="1019"/>
      <c r="GH134" s="1019"/>
      <c r="GI134" s="1019"/>
      <c r="GJ134" s="1019"/>
      <c r="GK134" s="1019"/>
      <c r="GL134" s="1019"/>
      <c r="GM134" s="1019"/>
      <c r="GN134" s="1019"/>
      <c r="GO134" s="1019"/>
      <c r="GP134" s="1019"/>
      <c r="GQ134" s="1019"/>
      <c r="GR134" s="1019"/>
      <c r="GS134" s="1019"/>
      <c r="GT134" s="1019"/>
      <c r="GU134" s="1019"/>
      <c r="GV134" s="1019"/>
      <c r="GW134" s="1019"/>
      <c r="GX134" s="1019"/>
      <c r="GY134" s="1019"/>
      <c r="GZ134" s="1019"/>
      <c r="HA134" s="1019"/>
      <c r="HB134" s="1019"/>
      <c r="HC134" s="1019"/>
      <c r="HD134" s="1019"/>
      <c r="HE134" s="1019"/>
      <c r="HF134" s="1019"/>
      <c r="HG134" s="1019"/>
      <c r="HH134" s="1019"/>
      <c r="HI134" s="1019"/>
      <c r="HJ134" s="1019"/>
      <c r="HK134" s="1019"/>
      <c r="HL134" s="1019"/>
      <c r="HM134" s="1019"/>
      <c r="HN134" s="1019"/>
      <c r="HO134" s="1019"/>
      <c r="HP134" s="1019"/>
      <c r="HQ134" s="1019"/>
      <c r="HR134" s="1019"/>
      <c r="HS134" s="1019"/>
      <c r="HT134" s="1019"/>
      <c r="HU134" s="1019"/>
      <c r="HV134" s="1019"/>
      <c r="HW134" s="1019"/>
      <c r="HX134" s="1019"/>
      <c r="HY134" s="1019"/>
      <c r="HZ134" s="1019"/>
      <c r="IA134" s="1019"/>
      <c r="IB134" s="1019"/>
      <c r="IC134" s="1019"/>
      <c r="ID134" s="1019"/>
      <c r="IE134" s="1019"/>
      <c r="IF134" s="1019"/>
      <c r="IG134" s="1019"/>
      <c r="IH134" s="1019"/>
      <c r="II134" s="1019"/>
      <c r="IJ134" s="1019"/>
      <c r="IK134" s="1019"/>
      <c r="IL134" s="1019"/>
      <c r="IM134" s="1019"/>
      <c r="IN134" s="1019"/>
    </row>
    <row r="135" s="1019" customFormat="1" ht="30" customHeight="1">
      <c r="A135" s="1030">
        <f t="shared" si="15"/>
        <v>4130</v>
      </c>
      <c r="B135" s="1025" t="s">
        <v>562</v>
      </c>
      <c r="C135" s="1026"/>
      <c r="D135" s="1026"/>
      <c r="E135" s="1026"/>
      <c r="F135" s="1116"/>
      <c r="G135" s="1114">
        <v>1100</v>
      </c>
      <c r="H135" s="1115"/>
      <c r="I135" s="1019"/>
      <c r="J135" s="1019"/>
      <c r="K135" s="1019"/>
      <c r="L135" s="1019"/>
      <c r="M135" s="1019"/>
      <c r="N135" s="1019"/>
      <c r="O135" s="1019"/>
      <c r="P135" s="1019"/>
      <c r="Q135" s="1019"/>
      <c r="R135" s="1019"/>
      <c r="S135" s="1019"/>
      <c r="T135" s="1019"/>
      <c r="U135" s="1019"/>
      <c r="V135" s="1019"/>
      <c r="W135" s="1019"/>
      <c r="X135" s="1019"/>
      <c r="Y135" s="1019"/>
      <c r="Z135" s="1019"/>
      <c r="AA135" s="1019"/>
      <c r="AB135" s="1019"/>
      <c r="AC135" s="1019"/>
      <c r="AD135" s="1019"/>
      <c r="AE135" s="1019"/>
      <c r="AF135" s="1019"/>
      <c r="AG135" s="1019"/>
      <c r="AH135" s="1019"/>
      <c r="AI135" s="1019"/>
      <c r="AJ135" s="1019"/>
      <c r="AK135" s="1019"/>
      <c r="AL135" s="1019"/>
      <c r="AM135" s="1019"/>
      <c r="AN135" s="1019"/>
      <c r="AO135" s="1019"/>
      <c r="AP135" s="1019"/>
      <c r="AQ135" s="1019"/>
      <c r="AR135" s="1019"/>
      <c r="AS135" s="1019"/>
      <c r="AT135" s="1019"/>
      <c r="AU135" s="1019"/>
      <c r="AV135" s="1019"/>
      <c r="AW135" s="1019"/>
      <c r="AX135" s="1019"/>
      <c r="AY135" s="1019"/>
      <c r="AZ135" s="1019"/>
      <c r="BA135" s="1019"/>
      <c r="BB135" s="1019"/>
      <c r="BC135" s="1019"/>
      <c r="BD135" s="1019"/>
      <c r="BE135" s="1019"/>
      <c r="BF135" s="1019"/>
      <c r="BG135" s="1019"/>
      <c r="BH135" s="1019"/>
      <c r="BI135" s="1019"/>
      <c r="BJ135" s="1019"/>
      <c r="BK135" s="1019"/>
      <c r="BL135" s="1019"/>
      <c r="BM135" s="1019"/>
      <c r="BN135" s="1019"/>
      <c r="BO135" s="1019"/>
      <c r="BP135" s="1019"/>
      <c r="BQ135" s="1019"/>
      <c r="BR135" s="1019"/>
      <c r="BS135" s="1019"/>
      <c r="BT135" s="1019"/>
      <c r="BU135" s="1019"/>
      <c r="BV135" s="1019"/>
      <c r="BW135" s="1019"/>
      <c r="BX135" s="1019"/>
      <c r="BY135" s="1019"/>
      <c r="BZ135" s="1019"/>
      <c r="CA135" s="1019"/>
      <c r="CB135" s="1019"/>
      <c r="CC135" s="1019"/>
      <c r="CD135" s="1019"/>
      <c r="CE135" s="1019"/>
      <c r="CF135" s="1019"/>
      <c r="CG135" s="1019"/>
      <c r="CH135" s="1019"/>
      <c r="CI135" s="1019"/>
      <c r="CJ135" s="1019"/>
      <c r="CK135" s="1019"/>
      <c r="CL135" s="1019"/>
      <c r="CM135" s="1019"/>
      <c r="CN135" s="1019"/>
      <c r="CO135" s="1019"/>
      <c r="CP135" s="1019"/>
      <c r="CQ135" s="1019"/>
      <c r="CR135" s="1019"/>
      <c r="CS135" s="1019"/>
      <c r="CT135" s="1019"/>
      <c r="CU135" s="1019"/>
      <c r="CV135" s="1019"/>
      <c r="CW135" s="1019"/>
      <c r="CX135" s="1019"/>
      <c r="CY135" s="1019"/>
      <c r="CZ135" s="1019"/>
      <c r="DA135" s="1019"/>
      <c r="DB135" s="1019"/>
      <c r="DC135" s="1019"/>
      <c r="DD135" s="1019"/>
      <c r="DE135" s="1019"/>
      <c r="DF135" s="1019"/>
      <c r="DG135" s="1019"/>
      <c r="DH135" s="1019"/>
      <c r="DI135" s="1019"/>
      <c r="DJ135" s="1019"/>
      <c r="DK135" s="1019"/>
      <c r="DL135" s="1019"/>
      <c r="DM135" s="1019"/>
      <c r="DN135" s="1019"/>
      <c r="DO135" s="1019"/>
      <c r="DP135" s="1019"/>
      <c r="DQ135" s="1019"/>
      <c r="DR135" s="1019"/>
      <c r="DS135" s="1019"/>
      <c r="DT135" s="1019"/>
      <c r="DU135" s="1019"/>
      <c r="DV135" s="1019"/>
      <c r="DW135" s="1019"/>
      <c r="DX135" s="1019"/>
      <c r="DY135" s="1019"/>
      <c r="DZ135" s="1019"/>
      <c r="EA135" s="1019"/>
      <c r="EB135" s="1019"/>
      <c r="EC135" s="1019"/>
      <c r="ED135" s="1019"/>
      <c r="EE135" s="1019"/>
      <c r="EF135" s="1019"/>
      <c r="EG135" s="1019"/>
      <c r="EH135" s="1019"/>
      <c r="EI135" s="1019"/>
      <c r="EJ135" s="1019"/>
      <c r="EK135" s="1019"/>
      <c r="EL135" s="1019"/>
      <c r="EM135" s="1019"/>
      <c r="EN135" s="1019"/>
      <c r="EO135" s="1019"/>
      <c r="EP135" s="1019"/>
      <c r="EQ135" s="1019"/>
      <c r="ER135" s="1019"/>
      <c r="ES135" s="1019"/>
      <c r="ET135" s="1019"/>
      <c r="EU135" s="1019"/>
      <c r="EV135" s="1019"/>
      <c r="EW135" s="1019"/>
      <c r="EX135" s="1019"/>
      <c r="EY135" s="1019"/>
      <c r="EZ135" s="1019"/>
      <c r="FA135" s="1019"/>
      <c r="FB135" s="1019"/>
      <c r="FC135" s="1019"/>
      <c r="FD135" s="1019"/>
      <c r="FE135" s="1019"/>
      <c r="FF135" s="1019"/>
      <c r="FG135" s="1019"/>
      <c r="FH135" s="1019"/>
      <c r="FI135" s="1019"/>
      <c r="FJ135" s="1019"/>
      <c r="FK135" s="1019"/>
      <c r="FL135" s="1019"/>
      <c r="FM135" s="1019"/>
      <c r="FN135" s="1019"/>
      <c r="FO135" s="1019"/>
      <c r="FP135" s="1019"/>
      <c r="FQ135" s="1019"/>
      <c r="FR135" s="1019"/>
      <c r="FS135" s="1019"/>
      <c r="FT135" s="1019"/>
      <c r="FU135" s="1019"/>
      <c r="FV135" s="1019"/>
      <c r="FW135" s="1019"/>
      <c r="FX135" s="1019"/>
      <c r="FY135" s="1019"/>
      <c r="FZ135" s="1019"/>
      <c r="GA135" s="1019"/>
      <c r="GB135" s="1019"/>
      <c r="GC135" s="1019"/>
      <c r="GD135" s="1019"/>
      <c r="GE135" s="1019"/>
      <c r="GF135" s="1019"/>
      <c r="GG135" s="1019"/>
      <c r="GH135" s="1019"/>
      <c r="GI135" s="1019"/>
      <c r="GJ135" s="1019"/>
      <c r="GK135" s="1019"/>
      <c r="GL135" s="1019"/>
      <c r="GM135" s="1019"/>
      <c r="GN135" s="1019"/>
      <c r="GO135" s="1019"/>
      <c r="GP135" s="1019"/>
      <c r="GQ135" s="1019"/>
      <c r="GR135" s="1019"/>
      <c r="GS135" s="1019"/>
      <c r="GT135" s="1019"/>
      <c r="GU135" s="1019"/>
      <c r="GV135" s="1019"/>
      <c r="GW135" s="1019"/>
      <c r="GX135" s="1019"/>
      <c r="GY135" s="1019"/>
      <c r="GZ135" s="1019"/>
      <c r="HA135" s="1019"/>
      <c r="HB135" s="1019"/>
      <c r="HC135" s="1019"/>
      <c r="HD135" s="1019"/>
      <c r="HE135" s="1019"/>
      <c r="HF135" s="1019"/>
      <c r="HG135" s="1019"/>
      <c r="HH135" s="1019"/>
      <c r="HI135" s="1019"/>
      <c r="HJ135" s="1019"/>
      <c r="HK135" s="1019"/>
      <c r="HL135" s="1019"/>
      <c r="HM135" s="1019"/>
      <c r="HN135" s="1019"/>
      <c r="HO135" s="1019"/>
      <c r="HP135" s="1019"/>
      <c r="HQ135" s="1019"/>
      <c r="HR135" s="1019"/>
      <c r="HS135" s="1019"/>
      <c r="HT135" s="1019"/>
      <c r="HU135" s="1019"/>
      <c r="HV135" s="1019"/>
      <c r="HW135" s="1019"/>
      <c r="HX135" s="1019"/>
      <c r="HY135" s="1019"/>
      <c r="HZ135" s="1019"/>
      <c r="IA135" s="1019"/>
      <c r="IB135" s="1019"/>
      <c r="IC135" s="1019"/>
      <c r="ID135" s="1019"/>
      <c r="IE135" s="1019"/>
      <c r="IF135" s="1019"/>
      <c r="IG135" s="1019"/>
      <c r="IH135" s="1019"/>
      <c r="II135" s="1019"/>
      <c r="IJ135" s="1019"/>
      <c r="IK135" s="1019"/>
      <c r="IL135" s="1019"/>
      <c r="IM135" s="1019"/>
      <c r="IN135" s="1019"/>
    </row>
    <row r="136" s="1117" customFormat="1" ht="31.149999999999999" customHeight="1">
      <c r="A136" s="1030">
        <f t="shared" si="15"/>
        <v>4131</v>
      </c>
      <c r="B136" s="1118"/>
      <c r="C136" s="1119" t="s">
        <v>563</v>
      </c>
      <c r="D136" s="1119"/>
      <c r="E136" s="1119"/>
      <c r="F136" s="1119"/>
      <c r="G136" s="1120"/>
      <c r="H136" s="1121"/>
      <c r="I136" s="1122"/>
      <c r="J136" s="1122"/>
      <c r="K136" s="1122"/>
      <c r="L136" s="1122"/>
      <c r="M136" s="1122"/>
      <c r="N136" s="1122"/>
      <c r="O136" s="1122"/>
      <c r="P136" s="1122"/>
      <c r="Q136" s="1122"/>
      <c r="R136" s="1122"/>
      <c r="S136" s="1122"/>
      <c r="T136" s="1122"/>
      <c r="U136" s="1122"/>
      <c r="V136" s="1122"/>
      <c r="W136" s="1122"/>
      <c r="X136" s="1122"/>
      <c r="Y136" s="1122"/>
      <c r="Z136" s="1122"/>
      <c r="AA136" s="1122"/>
      <c r="AB136" s="1122"/>
      <c r="AC136" s="1122"/>
      <c r="AD136" s="1122"/>
      <c r="AE136" s="1122"/>
      <c r="AF136" s="1122"/>
      <c r="AG136" s="1122"/>
      <c r="AH136" s="1122"/>
      <c r="AI136" s="1122"/>
      <c r="AJ136" s="1122"/>
      <c r="AK136" s="1122"/>
      <c r="AL136" s="1122"/>
      <c r="AM136" s="1122"/>
      <c r="AN136" s="1122"/>
      <c r="AO136" s="1122"/>
      <c r="AP136" s="1122"/>
      <c r="AQ136" s="1122"/>
      <c r="AR136" s="1122"/>
      <c r="AS136" s="1122"/>
      <c r="AT136" s="1122"/>
      <c r="AU136" s="1122"/>
      <c r="AV136" s="1122"/>
      <c r="AW136" s="1122"/>
      <c r="AX136" s="1098"/>
      <c r="AY136" s="1098"/>
      <c r="AZ136" s="1098"/>
      <c r="BA136" s="1098"/>
      <c r="BB136" s="1098"/>
      <c r="BC136" s="1098"/>
      <c r="BD136" s="1098"/>
      <c r="BE136" s="1098"/>
      <c r="BF136" s="1098"/>
      <c r="BG136" s="1098"/>
      <c r="BH136" s="1098"/>
      <c r="BI136" s="1098"/>
      <c r="BJ136" s="1098"/>
      <c r="BK136" s="1098"/>
      <c r="BL136" s="1098"/>
      <c r="BM136" s="1098"/>
      <c r="BN136" s="1098"/>
      <c r="BO136" s="1098"/>
      <c r="BP136" s="1098"/>
      <c r="BQ136" s="1098"/>
      <c r="BR136" s="1098"/>
      <c r="BS136" s="1098"/>
      <c r="BT136" s="1098"/>
      <c r="BU136" s="1098"/>
      <c r="BV136" s="1098"/>
      <c r="BW136" s="1098"/>
      <c r="BX136" s="1098"/>
      <c r="BY136" s="1098"/>
      <c r="BZ136" s="1098"/>
      <c r="CA136" s="1098"/>
      <c r="CB136" s="1098"/>
      <c r="CC136" s="1098"/>
      <c r="CD136" s="1098"/>
      <c r="CE136" s="1098"/>
      <c r="CF136" s="1098"/>
      <c r="CG136" s="1098"/>
      <c r="CH136" s="1098"/>
      <c r="CI136" s="1098"/>
      <c r="CJ136" s="1098"/>
      <c r="CK136" s="1098"/>
      <c r="CL136" s="1098"/>
      <c r="CM136" s="1098"/>
      <c r="CN136" s="1098"/>
      <c r="CO136" s="1098"/>
      <c r="CP136" s="1098"/>
      <c r="CQ136" s="1098"/>
      <c r="CR136" s="1098"/>
      <c r="CS136" s="1098"/>
      <c r="CT136" s="1098"/>
      <c r="CU136" s="1098"/>
      <c r="CV136" s="1098"/>
      <c r="CW136" s="1098"/>
      <c r="CX136" s="1098"/>
      <c r="CY136" s="1098"/>
      <c r="CZ136" s="1098"/>
      <c r="DA136" s="1098"/>
      <c r="DB136" s="1098"/>
      <c r="DC136" s="1098"/>
      <c r="DD136" s="1098"/>
      <c r="DE136" s="1098"/>
      <c r="DF136" s="1098"/>
      <c r="DG136" s="1098"/>
      <c r="DH136" s="1098"/>
      <c r="DI136" s="1098"/>
      <c r="DJ136" s="1098"/>
      <c r="DK136" s="1098"/>
      <c r="DL136" s="1098"/>
      <c r="DM136" s="1098"/>
      <c r="DN136" s="1098"/>
      <c r="DO136" s="1098"/>
      <c r="DP136" s="1098"/>
      <c r="DQ136" s="1098"/>
      <c r="DR136" s="1098"/>
      <c r="DS136" s="1098"/>
      <c r="DT136" s="1098"/>
      <c r="DU136" s="1098"/>
      <c r="DV136" s="1098"/>
      <c r="DW136" s="1098"/>
      <c r="DX136" s="1098"/>
      <c r="DY136" s="1098"/>
      <c r="DZ136" s="1098"/>
      <c r="EA136" s="1098"/>
      <c r="EB136" s="1098"/>
      <c r="EC136" s="1098"/>
      <c r="ED136" s="1098"/>
      <c r="EE136" s="1098"/>
      <c r="EF136" s="1098"/>
      <c r="EG136" s="1098"/>
      <c r="EH136" s="1098"/>
      <c r="EI136" s="1098"/>
      <c r="EJ136" s="1098"/>
      <c r="EK136" s="1098"/>
      <c r="EL136" s="1098"/>
      <c r="EM136" s="1098"/>
      <c r="EN136" s="1098"/>
      <c r="EO136" s="1098"/>
      <c r="EP136" s="1098"/>
      <c r="EQ136" s="1098"/>
      <c r="ER136" s="1098"/>
      <c r="ES136" s="1098"/>
      <c r="ET136" s="1098"/>
      <c r="EU136" s="1098"/>
      <c r="EV136" s="1098"/>
      <c r="EW136" s="1098"/>
      <c r="EX136" s="1098"/>
      <c r="EY136" s="1098"/>
      <c r="EZ136" s="1098"/>
      <c r="FA136" s="1098"/>
      <c r="FB136" s="1098"/>
      <c r="FC136" s="1098"/>
      <c r="FD136" s="1098"/>
      <c r="FE136" s="1098"/>
      <c r="FF136" s="1098"/>
      <c r="FG136" s="1098"/>
      <c r="FH136" s="1098"/>
      <c r="FI136" s="1098"/>
      <c r="FJ136" s="1098"/>
      <c r="FK136" s="1098"/>
      <c r="FL136" s="1098"/>
      <c r="FM136" s="1098"/>
      <c r="FN136" s="1098"/>
      <c r="FO136" s="1098"/>
      <c r="FP136" s="1098"/>
      <c r="FQ136" s="1098"/>
      <c r="FR136" s="1098"/>
      <c r="FS136" s="1098"/>
      <c r="FT136" s="1098"/>
      <c r="FU136" s="1098"/>
      <c r="FV136" s="1098"/>
      <c r="FW136" s="1098"/>
      <c r="FX136" s="1098"/>
      <c r="FY136" s="1098"/>
      <c r="FZ136" s="1098"/>
      <c r="GA136" s="1098"/>
      <c r="GB136" s="1098"/>
      <c r="GC136" s="1098"/>
      <c r="GD136" s="1098"/>
      <c r="GE136" s="1098"/>
      <c r="GF136" s="1098"/>
      <c r="GG136" s="1098"/>
      <c r="GH136" s="1098"/>
      <c r="GI136" s="1098"/>
      <c r="GJ136" s="1098"/>
      <c r="GK136" s="1098"/>
      <c r="GL136" s="1098"/>
      <c r="GM136" s="1098"/>
      <c r="GN136" s="1098"/>
      <c r="GO136" s="1098"/>
      <c r="GP136" s="1098"/>
      <c r="GQ136" s="1098"/>
      <c r="GR136" s="1098"/>
      <c r="GS136" s="1098"/>
      <c r="GT136" s="1098"/>
      <c r="GU136" s="1098"/>
      <c r="GV136" s="1098"/>
      <c r="GW136" s="1098"/>
      <c r="GX136" s="1098"/>
      <c r="GY136" s="1098"/>
      <c r="GZ136" s="1098"/>
      <c r="HA136" s="1098"/>
      <c r="HB136" s="1098"/>
      <c r="HC136" s="1098"/>
      <c r="HD136" s="1098"/>
      <c r="HE136" s="1098"/>
      <c r="HF136" s="1098"/>
      <c r="HG136" s="1098"/>
      <c r="HH136" s="1098"/>
      <c r="HI136" s="1098"/>
      <c r="HJ136" s="1098"/>
      <c r="HK136" s="1098"/>
      <c r="HL136" s="1098"/>
      <c r="HM136" s="1098"/>
      <c r="HN136" s="1098"/>
      <c r="HO136" s="1098"/>
      <c r="HP136" s="1098"/>
      <c r="HQ136" s="1098"/>
      <c r="HR136" s="1098"/>
      <c r="HS136" s="1098"/>
      <c r="HT136" s="1098"/>
      <c r="HU136" s="1098"/>
      <c r="HV136" s="1098"/>
      <c r="HW136" s="1098"/>
      <c r="HX136" s="1098"/>
      <c r="HY136" s="1098"/>
      <c r="HZ136" s="1098"/>
      <c r="IA136" s="1098"/>
      <c r="IB136" s="1098"/>
      <c r="IC136" s="1098"/>
      <c r="ID136" s="1098"/>
      <c r="IE136" s="1098"/>
      <c r="IF136" s="1098"/>
      <c r="IG136" s="1098"/>
      <c r="IH136" s="1098"/>
      <c r="II136" s="1098"/>
      <c r="IJ136" s="1098"/>
      <c r="IK136" s="1098"/>
      <c r="IL136" s="1098"/>
      <c r="IM136" s="1098"/>
      <c r="IN136" s="1098"/>
    </row>
    <row r="137" ht="27" customHeight="1">
      <c r="A137" s="1030">
        <f t="shared" si="15"/>
        <v>4132</v>
      </c>
      <c r="B137" s="1099" t="s">
        <v>431</v>
      </c>
      <c r="C137" s="1017"/>
      <c r="D137" s="1017"/>
      <c r="E137" s="1017"/>
      <c r="F137" s="1100"/>
      <c r="G137" s="1101" t="s">
        <v>546</v>
      </c>
      <c r="H137" s="110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</row>
    <row r="138" s="1019" customFormat="1" ht="30" customHeight="1">
      <c r="A138" s="1030">
        <f t="shared" si="15"/>
        <v>4133</v>
      </c>
      <c r="B138" s="1123" t="s">
        <v>564</v>
      </c>
      <c r="C138" s="1124"/>
      <c r="D138" s="1124"/>
      <c r="E138" s="1124"/>
      <c r="F138" s="1125"/>
      <c r="G138" s="1126">
        <v>18</v>
      </c>
      <c r="H138" s="1115"/>
      <c r="I138" s="1019"/>
      <c r="J138" s="1019"/>
      <c r="K138" s="1019"/>
      <c r="L138" s="1019"/>
      <c r="M138" s="1019"/>
      <c r="N138" s="1019"/>
      <c r="O138" s="1019"/>
      <c r="P138" s="1019"/>
      <c r="Q138" s="1019"/>
      <c r="R138" s="1019"/>
      <c r="S138" s="1019"/>
      <c r="T138" s="1019"/>
      <c r="U138" s="1019"/>
      <c r="V138" s="1019"/>
      <c r="W138" s="1019"/>
      <c r="X138" s="1019"/>
      <c r="Y138" s="1019"/>
      <c r="Z138" s="1019"/>
      <c r="AA138" s="1019"/>
      <c r="AB138" s="1019"/>
      <c r="AC138" s="1019"/>
      <c r="AD138" s="1019"/>
      <c r="AE138" s="1019"/>
      <c r="AF138" s="1019"/>
      <c r="AG138" s="1019"/>
      <c r="AH138" s="1019"/>
      <c r="AI138" s="1019"/>
      <c r="AJ138" s="1019"/>
      <c r="AK138" s="1019"/>
      <c r="AL138" s="1019"/>
      <c r="AM138" s="1019"/>
      <c r="AN138" s="1019"/>
      <c r="AO138" s="1019"/>
      <c r="AP138" s="1019"/>
      <c r="AQ138" s="1019"/>
      <c r="AR138" s="1019"/>
      <c r="AS138" s="1019"/>
      <c r="AT138" s="1019"/>
      <c r="AU138" s="1019"/>
      <c r="AV138" s="1019"/>
      <c r="AW138" s="1019"/>
      <c r="AX138" s="1019"/>
      <c r="AY138" s="1019"/>
      <c r="AZ138" s="1019"/>
      <c r="BA138" s="1019"/>
      <c r="BB138" s="1019"/>
      <c r="BC138" s="1019"/>
      <c r="BD138" s="1019"/>
      <c r="BE138" s="1019"/>
      <c r="BF138" s="1019"/>
      <c r="BG138" s="1019"/>
      <c r="BH138" s="1019"/>
      <c r="BI138" s="1019"/>
      <c r="BJ138" s="1019"/>
      <c r="BK138" s="1019"/>
      <c r="BL138" s="1019"/>
      <c r="BM138" s="1019"/>
      <c r="BN138" s="1019"/>
      <c r="BO138" s="1019"/>
      <c r="BP138" s="1019"/>
      <c r="BQ138" s="1019"/>
      <c r="BR138" s="1019"/>
      <c r="BS138" s="1019"/>
      <c r="BT138" s="1019"/>
      <c r="BU138" s="1019"/>
      <c r="BV138" s="1019"/>
      <c r="BW138" s="1019"/>
      <c r="BX138" s="1019"/>
      <c r="BY138" s="1019"/>
      <c r="BZ138" s="1019"/>
      <c r="CA138" s="1019"/>
      <c r="CB138" s="1019"/>
      <c r="CC138" s="1019"/>
      <c r="CD138" s="1019"/>
      <c r="CE138" s="1019"/>
      <c r="CF138" s="1019"/>
      <c r="CG138" s="1019"/>
      <c r="CH138" s="1019"/>
      <c r="CI138" s="1019"/>
      <c r="CJ138" s="1019"/>
      <c r="CK138" s="1019"/>
      <c r="CL138" s="1019"/>
      <c r="CM138" s="1019"/>
      <c r="CN138" s="1019"/>
      <c r="CO138" s="1019"/>
      <c r="CP138" s="1019"/>
      <c r="CQ138" s="1019"/>
      <c r="CR138" s="1019"/>
      <c r="CS138" s="1019"/>
      <c r="CT138" s="1019"/>
      <c r="CU138" s="1019"/>
      <c r="CV138" s="1019"/>
      <c r="CW138" s="1019"/>
      <c r="CX138" s="1019"/>
      <c r="CY138" s="1019"/>
      <c r="CZ138" s="1019"/>
      <c r="DA138" s="1019"/>
      <c r="DB138" s="1019"/>
      <c r="DC138" s="1019"/>
      <c r="DD138" s="1019"/>
      <c r="DE138" s="1019"/>
      <c r="DF138" s="1019"/>
      <c r="DG138" s="1019"/>
      <c r="DH138" s="1019"/>
      <c r="DI138" s="1019"/>
      <c r="DJ138" s="1019"/>
      <c r="DK138" s="1019"/>
      <c r="DL138" s="1019"/>
      <c r="DM138" s="1019"/>
      <c r="DN138" s="1019"/>
      <c r="DO138" s="1019"/>
      <c r="DP138" s="1019"/>
      <c r="DQ138" s="1019"/>
      <c r="DR138" s="1019"/>
      <c r="DS138" s="1019"/>
      <c r="DT138" s="1019"/>
      <c r="DU138" s="1019"/>
      <c r="DV138" s="1019"/>
      <c r="DW138" s="1019"/>
      <c r="DX138" s="1019"/>
      <c r="DY138" s="1019"/>
      <c r="DZ138" s="1019"/>
      <c r="EA138" s="1019"/>
      <c r="EB138" s="1019"/>
      <c r="EC138" s="1019"/>
      <c r="ED138" s="1019"/>
      <c r="EE138" s="1019"/>
      <c r="EF138" s="1019"/>
      <c r="EG138" s="1019"/>
      <c r="EH138" s="1019"/>
      <c r="EI138" s="1019"/>
      <c r="EJ138" s="1019"/>
      <c r="EK138" s="1019"/>
      <c r="EL138" s="1019"/>
      <c r="EM138" s="1019"/>
      <c r="EN138" s="1019"/>
      <c r="EO138" s="1019"/>
      <c r="EP138" s="1019"/>
      <c r="EQ138" s="1019"/>
      <c r="ER138" s="1019"/>
      <c r="ES138" s="1019"/>
      <c r="ET138" s="1019"/>
      <c r="EU138" s="1019"/>
      <c r="EV138" s="1019"/>
      <c r="EW138" s="1019"/>
      <c r="EX138" s="1019"/>
      <c r="EY138" s="1019"/>
      <c r="EZ138" s="1019"/>
      <c r="FA138" s="1019"/>
      <c r="FB138" s="1019"/>
      <c r="FC138" s="1019"/>
      <c r="FD138" s="1019"/>
      <c r="FE138" s="1019"/>
      <c r="FF138" s="1019"/>
      <c r="FG138" s="1019"/>
      <c r="FH138" s="1019"/>
      <c r="FI138" s="1019"/>
      <c r="FJ138" s="1019"/>
      <c r="FK138" s="1019"/>
      <c r="FL138" s="1019"/>
      <c r="FM138" s="1019"/>
      <c r="FN138" s="1019"/>
      <c r="FO138" s="1019"/>
      <c r="FP138" s="1019"/>
      <c r="FQ138" s="1019"/>
      <c r="FR138" s="1019"/>
      <c r="FS138" s="1019"/>
      <c r="FT138" s="1019"/>
      <c r="FU138" s="1019"/>
      <c r="FV138" s="1019"/>
      <c r="FW138" s="1019"/>
      <c r="FX138" s="1019"/>
      <c r="FY138" s="1019"/>
      <c r="FZ138" s="1019"/>
      <c r="GA138" s="1019"/>
      <c r="GB138" s="1019"/>
      <c r="GC138" s="1019"/>
      <c r="GD138" s="1019"/>
      <c r="GE138" s="1019"/>
      <c r="GF138" s="1019"/>
      <c r="GG138" s="1019"/>
      <c r="GH138" s="1019"/>
      <c r="GI138" s="1019"/>
      <c r="GJ138" s="1019"/>
      <c r="GK138" s="1019"/>
      <c r="GL138" s="1019"/>
      <c r="GM138" s="1019"/>
      <c r="GN138" s="1019"/>
      <c r="GO138" s="1019"/>
      <c r="GP138" s="1019"/>
      <c r="GQ138" s="1019"/>
      <c r="GR138" s="1019"/>
      <c r="GS138" s="1019"/>
      <c r="GT138" s="1019"/>
      <c r="GU138" s="1019"/>
      <c r="GV138" s="1019"/>
      <c r="GW138" s="1019"/>
      <c r="GX138" s="1019"/>
      <c r="GY138" s="1019"/>
      <c r="GZ138" s="1019"/>
      <c r="HA138" s="1019"/>
      <c r="HB138" s="1019"/>
      <c r="HC138" s="1019"/>
      <c r="HD138" s="1019"/>
      <c r="HE138" s="1019"/>
      <c r="HF138" s="1019"/>
      <c r="HG138" s="1019"/>
      <c r="HH138" s="1019"/>
      <c r="HI138" s="1019"/>
      <c r="HJ138" s="1019"/>
      <c r="HK138" s="1019"/>
      <c r="HL138" s="1019"/>
      <c r="HM138" s="1019"/>
      <c r="HN138" s="1019"/>
      <c r="HO138" s="1019"/>
      <c r="HP138" s="1019"/>
      <c r="HQ138" s="1019"/>
      <c r="HR138" s="1019"/>
      <c r="HS138" s="1019"/>
      <c r="HT138" s="1019"/>
      <c r="HU138" s="1019"/>
      <c r="HV138" s="1019"/>
      <c r="HW138" s="1019"/>
      <c r="HX138" s="1019"/>
      <c r="HY138" s="1019"/>
      <c r="HZ138" s="1019"/>
      <c r="IA138" s="1019"/>
      <c r="IB138" s="1019"/>
      <c r="IC138" s="1019"/>
      <c r="ID138" s="1019"/>
      <c r="IE138" s="1019"/>
      <c r="IF138" s="1019"/>
      <c r="IG138" s="1019"/>
      <c r="IH138" s="1019"/>
      <c r="II138" s="1019"/>
      <c r="IJ138" s="1019"/>
      <c r="IK138" s="1019"/>
      <c r="IL138" s="1019"/>
      <c r="IM138" s="1019"/>
      <c r="IN138" s="1019"/>
    </row>
    <row r="139" s="1019" customFormat="1" ht="30" customHeight="1">
      <c r="A139" s="1030">
        <f t="shared" si="15"/>
        <v>4134</v>
      </c>
      <c r="B139" s="1025" t="s">
        <v>565</v>
      </c>
      <c r="C139" s="1026"/>
      <c r="D139" s="1026"/>
      <c r="E139" s="1026"/>
      <c r="F139" s="1116"/>
      <c r="G139" s="1126">
        <v>18</v>
      </c>
      <c r="H139" s="1115"/>
      <c r="I139" s="1019"/>
      <c r="J139" s="1019"/>
      <c r="K139" s="1019"/>
      <c r="L139" s="1019"/>
      <c r="M139" s="1019"/>
      <c r="N139" s="1019"/>
      <c r="O139" s="1019"/>
      <c r="P139" s="1019"/>
    </row>
    <row r="140" s="1019" customFormat="1" ht="30" customHeight="1">
      <c r="A140" s="1030">
        <f t="shared" si="15"/>
        <v>4135</v>
      </c>
      <c r="B140" s="1127" t="s">
        <v>566</v>
      </c>
      <c r="C140" s="1128"/>
      <c r="D140" s="1128"/>
      <c r="E140" s="1128"/>
      <c r="F140" s="1129"/>
      <c r="G140" s="1126">
        <v>174</v>
      </c>
      <c r="H140" s="1115"/>
      <c r="I140" s="1019"/>
      <c r="J140" s="1019"/>
      <c r="K140" s="1019"/>
      <c r="L140" s="1019"/>
      <c r="M140" s="1019"/>
      <c r="N140" s="1019"/>
      <c r="O140" s="1019"/>
      <c r="P140" s="1019"/>
    </row>
    <row r="141" s="1019" customFormat="1" ht="30" customHeight="1">
      <c r="A141" s="1030">
        <f t="shared" si="15"/>
        <v>4136</v>
      </c>
      <c r="B141" s="1025" t="s">
        <v>567</v>
      </c>
      <c r="C141" s="1026"/>
      <c r="D141" s="1026"/>
      <c r="E141" s="1026"/>
      <c r="F141" s="1116"/>
      <c r="G141" s="1126">
        <v>288</v>
      </c>
      <c r="H141" s="1115"/>
      <c r="I141" s="1019"/>
      <c r="J141" s="1019"/>
      <c r="K141" s="1019"/>
      <c r="L141" s="1019"/>
      <c r="M141" s="1019"/>
      <c r="N141" s="1019"/>
      <c r="O141" s="1019"/>
      <c r="P141" s="1019"/>
    </row>
    <row r="142" s="1019" customFormat="1" ht="30" customHeight="1">
      <c r="A142" s="1030">
        <f t="shared" si="15"/>
        <v>4137</v>
      </c>
      <c r="B142" s="1025" t="s">
        <v>568</v>
      </c>
      <c r="C142" s="1026"/>
      <c r="D142" s="1026"/>
      <c r="E142" s="1026"/>
      <c r="F142" s="1116"/>
      <c r="G142" s="1114">
        <v>348</v>
      </c>
      <c r="H142" s="1115"/>
      <c r="I142" s="1019"/>
      <c r="J142" s="1019"/>
      <c r="K142" s="1019"/>
      <c r="L142" s="1019"/>
      <c r="M142" s="1019"/>
      <c r="N142" s="1019"/>
      <c r="O142" s="1019"/>
      <c r="P142" s="1019"/>
    </row>
    <row r="143" s="1019" customFormat="1" ht="30" customHeight="1">
      <c r="A143" s="1030">
        <f t="shared" si="15"/>
        <v>4138</v>
      </c>
      <c r="B143" s="1025" t="s">
        <v>569</v>
      </c>
      <c r="C143" s="1026"/>
      <c r="D143" s="1026"/>
      <c r="E143" s="1026"/>
      <c r="F143" s="1116"/>
      <c r="G143" s="1126">
        <v>276</v>
      </c>
      <c r="H143" s="1115"/>
      <c r="I143" s="1019"/>
      <c r="J143" s="1019"/>
      <c r="K143" s="1019"/>
      <c r="L143" s="1019"/>
      <c r="M143" s="1019"/>
      <c r="N143" s="1019"/>
      <c r="O143" s="1019"/>
      <c r="P143" s="1019"/>
    </row>
    <row r="144" s="1019" customFormat="1" ht="30" customHeight="1">
      <c r="A144" s="1030">
        <f t="shared" si="15"/>
        <v>4139</v>
      </c>
      <c r="B144" s="1025" t="s">
        <v>570</v>
      </c>
      <c r="C144" s="1026"/>
      <c r="D144" s="1026"/>
      <c r="E144" s="1026"/>
      <c r="F144" s="1116"/>
      <c r="G144" s="1126">
        <v>66</v>
      </c>
      <c r="H144" s="1115"/>
      <c r="I144" s="1019"/>
      <c r="J144" s="1019"/>
      <c r="K144" s="1019"/>
      <c r="L144" s="1019"/>
      <c r="M144" s="1019"/>
      <c r="N144" s="1019"/>
      <c r="O144" s="1019"/>
      <c r="P144" s="1019"/>
    </row>
    <row r="145" s="1019" customFormat="1" ht="30" customHeight="1">
      <c r="A145" s="1030">
        <f t="shared" si="15"/>
        <v>4140</v>
      </c>
      <c r="B145" s="1025" t="s">
        <v>571</v>
      </c>
      <c r="C145" s="1026"/>
      <c r="D145" s="1026"/>
      <c r="E145" s="1026"/>
      <c r="F145" s="1116"/>
      <c r="G145" s="1114">
        <v>84</v>
      </c>
      <c r="H145" s="1115"/>
      <c r="I145" s="1019"/>
      <c r="J145" s="1019"/>
      <c r="K145" s="1019"/>
      <c r="L145" s="1019"/>
      <c r="M145" s="1019"/>
      <c r="N145" s="1019"/>
      <c r="O145" s="1019"/>
      <c r="P145" s="1019"/>
    </row>
    <row r="146" s="1019" customFormat="1" ht="30" customHeight="1">
      <c r="A146" s="1030">
        <f t="shared" si="15"/>
        <v>4141</v>
      </c>
      <c r="B146" s="1025" t="s">
        <v>572</v>
      </c>
      <c r="C146" s="1026"/>
      <c r="D146" s="1026"/>
      <c r="E146" s="1026"/>
      <c r="F146" s="1116"/>
      <c r="G146" s="1114">
        <v>125</v>
      </c>
      <c r="H146" s="1115"/>
      <c r="I146" s="1019"/>
      <c r="J146" s="1019"/>
      <c r="K146" s="1019"/>
      <c r="L146" s="1019"/>
      <c r="M146" s="1019"/>
      <c r="N146" s="1019"/>
      <c r="O146" s="1019"/>
      <c r="P146" s="1019"/>
    </row>
    <row r="147" s="1019" customFormat="1" ht="30" customHeight="1">
      <c r="A147" s="1030">
        <f t="shared" si="15"/>
        <v>4142</v>
      </c>
      <c r="B147" s="1025" t="s">
        <v>573</v>
      </c>
      <c r="C147" s="1026"/>
      <c r="D147" s="1026"/>
      <c r="E147" s="1026"/>
      <c r="F147" s="1116"/>
      <c r="G147" s="1114">
        <v>100</v>
      </c>
      <c r="H147" s="1115"/>
      <c r="I147" s="1019"/>
      <c r="J147" s="1019"/>
      <c r="K147" s="1019"/>
      <c r="L147" s="1019"/>
      <c r="M147" s="1019"/>
      <c r="N147" s="1019"/>
      <c r="O147" s="1019"/>
      <c r="P147" s="1019"/>
    </row>
    <row r="148" s="1019" customFormat="1" ht="30" customHeight="1">
      <c r="A148" s="1030">
        <f t="shared" si="15"/>
        <v>4143</v>
      </c>
      <c r="B148" s="1025" t="s">
        <v>574</v>
      </c>
      <c r="C148" s="1026"/>
      <c r="D148" s="1026"/>
      <c r="E148" s="1026"/>
      <c r="F148" s="1116"/>
      <c r="G148" s="1114">
        <v>25</v>
      </c>
      <c r="H148" s="1115"/>
      <c r="I148" s="1019"/>
      <c r="J148" s="1019"/>
      <c r="K148" s="1019"/>
      <c r="L148" s="1019"/>
      <c r="M148" s="1019"/>
      <c r="N148" s="1019"/>
      <c r="O148" s="1019"/>
      <c r="P148" s="1019"/>
    </row>
    <row r="149" s="1019" customFormat="1" ht="30" customHeight="1">
      <c r="A149" s="1030">
        <f t="shared" si="15"/>
        <v>4144</v>
      </c>
      <c r="B149" s="1025" t="s">
        <v>575</v>
      </c>
      <c r="C149" s="1026"/>
      <c r="D149" s="1026"/>
      <c r="E149" s="1026"/>
      <c r="F149" s="1116"/>
      <c r="G149" s="1126">
        <v>25</v>
      </c>
      <c r="H149" s="1115"/>
      <c r="I149" s="1019"/>
      <c r="J149" s="1019"/>
      <c r="K149" s="1019"/>
      <c r="L149" s="1019"/>
      <c r="M149" s="1019"/>
      <c r="N149" s="1019"/>
      <c r="O149" s="1019"/>
      <c r="P149" s="1019"/>
    </row>
    <row r="150" s="1117" customFormat="1" ht="32.25">
      <c r="A150" s="1030"/>
      <c r="B150" s="1130" t="s">
        <v>576</v>
      </c>
      <c r="C150" s="1131"/>
      <c r="D150" s="1131"/>
      <c r="E150" s="1131"/>
      <c r="F150" s="1131"/>
      <c r="G150" s="1131"/>
      <c r="H150" s="1132"/>
      <c r="I150" s="1122"/>
      <c r="J150" s="1122"/>
      <c r="K150" s="1122"/>
      <c r="L150" s="1122"/>
      <c r="M150" s="1122"/>
      <c r="N150" s="1122"/>
      <c r="O150" s="1122"/>
      <c r="P150" s="1122"/>
      <c r="Q150" s="1122"/>
      <c r="R150" s="1122"/>
      <c r="S150" s="1122"/>
      <c r="T150" s="1122"/>
      <c r="U150" s="1122"/>
      <c r="V150" s="1122"/>
      <c r="W150" s="1122"/>
      <c r="X150" s="1122"/>
      <c r="Y150" s="1122"/>
      <c r="Z150" s="1122"/>
      <c r="AA150" s="1122"/>
      <c r="AB150" s="1122"/>
      <c r="AC150" s="1122"/>
      <c r="AD150" s="1122"/>
      <c r="AE150" s="1122"/>
      <c r="AF150" s="1122"/>
      <c r="AG150" s="1122"/>
      <c r="AH150" s="1122"/>
      <c r="AI150" s="1122"/>
      <c r="AJ150" s="1122"/>
      <c r="AK150" s="1122"/>
      <c r="AL150" s="1122"/>
      <c r="AM150" s="1098"/>
      <c r="AN150" s="1098"/>
      <c r="AO150" s="1098"/>
      <c r="AP150" s="1098"/>
      <c r="AQ150" s="1098"/>
      <c r="AR150" s="1098"/>
      <c r="AS150" s="1098"/>
      <c r="AT150" s="1098"/>
      <c r="AU150" s="1098"/>
      <c r="AV150" s="1098"/>
      <c r="AW150" s="1098"/>
      <c r="AX150" s="1098"/>
      <c r="AY150" s="1098"/>
      <c r="AZ150" s="1098"/>
      <c r="BA150" s="1098"/>
      <c r="BB150" s="1098"/>
      <c r="BC150" s="1098"/>
      <c r="BD150" s="1098"/>
      <c r="BE150" s="1098"/>
      <c r="BF150" s="1098"/>
      <c r="BG150" s="1098"/>
      <c r="BH150" s="1098"/>
      <c r="BI150" s="1098"/>
      <c r="BJ150" s="1098"/>
      <c r="BK150" s="1098"/>
      <c r="BL150" s="1098"/>
      <c r="BM150" s="1098"/>
      <c r="BN150" s="1098"/>
      <c r="BO150" s="1098"/>
      <c r="BP150" s="1098"/>
      <c r="BQ150" s="1098"/>
      <c r="BR150" s="1098"/>
      <c r="BS150" s="1098"/>
      <c r="BT150" s="1098"/>
      <c r="BU150" s="1098"/>
      <c r="BV150" s="1098"/>
      <c r="BW150" s="1098"/>
      <c r="BX150" s="1098"/>
      <c r="BY150" s="1098"/>
      <c r="BZ150" s="1098"/>
      <c r="CA150" s="1098"/>
      <c r="CB150" s="1098"/>
      <c r="CC150" s="1098"/>
      <c r="CD150" s="1098"/>
      <c r="CE150" s="1098"/>
      <c r="CF150" s="1098"/>
      <c r="CG150" s="1098"/>
      <c r="CH150" s="1098"/>
      <c r="CI150" s="1098"/>
      <c r="CJ150" s="1098"/>
      <c r="CK150" s="1098"/>
      <c r="CL150" s="1098"/>
      <c r="CM150" s="1098"/>
      <c r="CN150" s="1098"/>
      <c r="CO150" s="1098"/>
      <c r="CP150" s="1098"/>
      <c r="CQ150" s="1098"/>
      <c r="CR150" s="1098"/>
      <c r="CS150" s="1098"/>
      <c r="CT150" s="1098"/>
      <c r="CU150" s="1098"/>
      <c r="CV150" s="1098"/>
      <c r="CW150" s="1098"/>
      <c r="CX150" s="1098"/>
      <c r="CY150" s="1098"/>
      <c r="CZ150" s="1098"/>
      <c r="DA150" s="1098"/>
      <c r="DB150" s="1098"/>
      <c r="DC150" s="1098"/>
      <c r="DD150" s="1098"/>
      <c r="DE150" s="1098"/>
      <c r="DF150" s="1098"/>
      <c r="DG150" s="1098"/>
      <c r="DH150" s="1098"/>
      <c r="DI150" s="1098"/>
      <c r="DJ150" s="1098"/>
      <c r="DK150" s="1098"/>
      <c r="DL150" s="1098"/>
      <c r="DM150" s="1098"/>
      <c r="DN150" s="1098"/>
      <c r="DO150" s="1098"/>
      <c r="DP150" s="1098"/>
      <c r="DQ150" s="1098"/>
      <c r="DR150" s="1098"/>
      <c r="DS150" s="1098"/>
      <c r="DT150" s="1098"/>
      <c r="DU150" s="1098"/>
      <c r="DV150" s="1098"/>
      <c r="DW150" s="1098"/>
      <c r="DX150" s="1098"/>
      <c r="DY150" s="1098"/>
      <c r="DZ150" s="1098"/>
      <c r="EA150" s="1098"/>
      <c r="EB150" s="1098"/>
      <c r="EC150" s="1098"/>
      <c r="ED150" s="1098"/>
      <c r="EE150" s="1098"/>
      <c r="EF150" s="1098"/>
      <c r="EG150" s="1098"/>
      <c r="EH150" s="1098"/>
      <c r="EI150" s="1098"/>
      <c r="EJ150" s="1098"/>
      <c r="EK150" s="1098"/>
      <c r="EL150" s="1098"/>
      <c r="EM150" s="1098"/>
      <c r="EN150" s="1098"/>
      <c r="EO150" s="1098"/>
      <c r="EP150" s="1098"/>
      <c r="EQ150" s="1098"/>
      <c r="ER150" s="1098"/>
      <c r="ES150" s="1098"/>
      <c r="ET150" s="1098"/>
      <c r="EU150" s="1098"/>
      <c r="EV150" s="1098"/>
      <c r="EW150" s="1098"/>
      <c r="EX150" s="1098"/>
      <c r="EY150" s="1098"/>
      <c r="EZ150" s="1098"/>
      <c r="FA150" s="1098"/>
      <c r="FB150" s="1098"/>
      <c r="FC150" s="1098"/>
      <c r="FD150" s="1098"/>
      <c r="FE150" s="1098"/>
      <c r="FF150" s="1098"/>
      <c r="FG150" s="1098"/>
      <c r="FH150" s="1098"/>
      <c r="FI150" s="1098"/>
      <c r="FJ150" s="1098"/>
      <c r="FK150" s="1098"/>
      <c r="FL150" s="1098"/>
      <c r="FM150" s="1098"/>
      <c r="FN150" s="1098"/>
      <c r="FO150" s="1098"/>
      <c r="FP150" s="1098"/>
      <c r="FQ150" s="1098"/>
      <c r="FR150" s="1098"/>
      <c r="FS150" s="1098"/>
      <c r="FT150" s="1098"/>
      <c r="FU150" s="1098"/>
      <c r="FV150" s="1098"/>
      <c r="FW150" s="1098"/>
      <c r="FX150" s="1098"/>
      <c r="FY150" s="1098"/>
      <c r="FZ150" s="1098"/>
      <c r="GA150" s="1098"/>
      <c r="GB150" s="1098"/>
      <c r="GC150" s="1098"/>
      <c r="GD150" s="1098"/>
      <c r="GE150" s="1098"/>
      <c r="GF150" s="1098"/>
      <c r="GG150" s="1098"/>
      <c r="GH150" s="1098"/>
      <c r="GI150" s="1098"/>
      <c r="GJ150" s="1098"/>
      <c r="GK150" s="1098"/>
      <c r="GL150" s="1098"/>
      <c r="GM150" s="1098"/>
      <c r="GN150" s="1098"/>
      <c r="GO150" s="1098"/>
      <c r="GP150" s="1098"/>
      <c r="GQ150" s="1098"/>
      <c r="GR150" s="1098"/>
      <c r="GS150" s="1098"/>
      <c r="GT150" s="1098"/>
      <c r="GU150" s="1098"/>
      <c r="GV150" s="1098"/>
      <c r="GW150" s="1098"/>
      <c r="GX150" s="1098"/>
      <c r="GY150" s="1098"/>
      <c r="GZ150" s="1098"/>
      <c r="HA150" s="1098"/>
      <c r="HB150" s="1098"/>
      <c r="HC150" s="1098"/>
      <c r="HD150" s="1098"/>
      <c r="HE150" s="1098"/>
      <c r="HF150" s="1098"/>
      <c r="HG150" s="1098"/>
      <c r="HH150" s="1098"/>
      <c r="HI150" s="1098"/>
      <c r="HJ150" s="1098"/>
      <c r="HK150" s="1098"/>
      <c r="HL150" s="1098"/>
      <c r="HM150" s="1098"/>
      <c r="HN150" s="1098"/>
      <c r="HO150" s="1098"/>
      <c r="HP150" s="1098"/>
      <c r="HQ150" s="1098"/>
      <c r="HR150" s="1098"/>
      <c r="HS150" s="1098"/>
      <c r="HT150" s="1098"/>
      <c r="HU150" s="1098"/>
      <c r="HV150" s="1098"/>
      <c r="HW150" s="1098"/>
      <c r="HX150" s="1098"/>
      <c r="HY150" s="1098"/>
      <c r="HZ150" s="1098"/>
      <c r="IA150" s="1098"/>
      <c r="IB150" s="1098"/>
      <c r="IC150" s="1098"/>
      <c r="ID150" s="1098"/>
      <c r="IE150" s="1098"/>
      <c r="IF150" s="1098"/>
      <c r="IG150" s="1098"/>
      <c r="IH150" s="1098"/>
      <c r="II150" s="1098"/>
      <c r="IJ150" s="1098"/>
      <c r="IK150" s="1098"/>
      <c r="IL150" s="1098"/>
      <c r="IM150" s="1098"/>
      <c r="IN150" s="1098"/>
    </row>
    <row r="151" ht="27" customHeight="1">
      <c r="A151" s="1030"/>
      <c r="B151" s="1099" t="s">
        <v>364</v>
      </c>
      <c r="C151" s="1017"/>
      <c r="D151" s="1017"/>
      <c r="E151" s="1017"/>
      <c r="F151" s="1100"/>
      <c r="G151" s="1133" t="s">
        <v>546</v>
      </c>
      <c r="H151" s="1134"/>
    </row>
    <row r="152" ht="27" customHeight="1">
      <c r="A152" s="1030" t="s">
        <v>577</v>
      </c>
      <c r="B152" s="1135" t="s">
        <v>578</v>
      </c>
      <c r="C152" s="1136"/>
      <c r="D152" s="1136"/>
      <c r="E152" s="1137"/>
      <c r="F152" s="1138"/>
      <c r="G152" s="1106">
        <v>4</v>
      </c>
      <c r="H152" s="1107"/>
    </row>
    <row r="153" ht="27" customHeight="1">
      <c r="A153" s="1030" t="s">
        <v>579</v>
      </c>
      <c r="B153" s="1135" t="s">
        <v>580</v>
      </c>
      <c r="C153" s="1136"/>
      <c r="D153" s="1136"/>
      <c r="E153" s="1137"/>
      <c r="F153" s="1138"/>
      <c r="G153" s="1106">
        <v>5</v>
      </c>
      <c r="H153" s="1107"/>
    </row>
    <row r="154" ht="27" customHeight="1">
      <c r="A154" s="1030" t="s">
        <v>581</v>
      </c>
      <c r="B154" s="1139" t="s">
        <v>582</v>
      </c>
      <c r="C154" s="1140"/>
      <c r="D154" s="1140"/>
      <c r="E154" s="1140"/>
      <c r="F154" s="1141"/>
      <c r="G154" s="1106">
        <v>7</v>
      </c>
      <c r="H154" s="1107"/>
    </row>
    <row r="155" ht="27" customHeight="1">
      <c r="A155" s="1030">
        <v>4145</v>
      </c>
      <c r="B155" s="1142" t="s">
        <v>583</v>
      </c>
      <c r="C155" s="1143"/>
      <c r="D155" s="1143"/>
      <c r="E155" s="1143"/>
      <c r="F155" s="1144"/>
      <c r="G155" s="1106">
        <v>10</v>
      </c>
      <c r="H155" s="1107"/>
    </row>
    <row r="156" ht="27" customHeight="1">
      <c r="A156" s="1030" t="s">
        <v>584</v>
      </c>
      <c r="B156" s="1145" t="s">
        <v>585</v>
      </c>
      <c r="C156" s="1146"/>
      <c r="D156" s="1146"/>
      <c r="E156" s="1146"/>
      <c r="F156" s="1147"/>
      <c r="G156" s="1106">
        <v>7</v>
      </c>
      <c r="H156" s="1107"/>
    </row>
    <row r="157" s="79" customFormat="1" ht="24.949999999999999" customHeight="1">
      <c r="A157" s="1030">
        <v>4146</v>
      </c>
      <c r="B157" s="1148" t="s">
        <v>586</v>
      </c>
      <c r="C157" s="1149"/>
      <c r="D157" s="1149"/>
      <c r="E157" s="1150"/>
      <c r="F157" s="1151"/>
      <c r="G157" s="1126">
        <v>6.25</v>
      </c>
      <c r="H157" s="1115"/>
      <c r="I157"/>
      <c r="J157"/>
      <c r="K157"/>
      <c r="L157"/>
      <c r="M157"/>
    </row>
    <row r="158" s="79" customFormat="1" ht="24.949999999999999" customHeight="1">
      <c r="A158" s="1030">
        <f t="shared" si="15"/>
        <v>4147</v>
      </c>
      <c r="B158" s="1148" t="s">
        <v>587</v>
      </c>
      <c r="C158" s="1149"/>
      <c r="D158" s="1149"/>
      <c r="E158" s="1150"/>
      <c r="F158" s="1151"/>
      <c r="G158" s="1126">
        <v>7.5</v>
      </c>
      <c r="H158" s="1115"/>
      <c r="I158"/>
      <c r="J158"/>
      <c r="K158"/>
      <c r="L158"/>
      <c r="M158"/>
    </row>
    <row r="159" s="79" customFormat="1" ht="24.949999999999999" customHeight="1">
      <c r="A159" s="1030">
        <f t="shared" si="15"/>
        <v>4148</v>
      </c>
      <c r="B159" s="1148" t="s">
        <v>588</v>
      </c>
      <c r="C159" s="1149"/>
      <c r="D159" s="1149"/>
      <c r="E159" s="1150"/>
      <c r="F159" s="1151"/>
      <c r="G159" s="1126">
        <v>8.75</v>
      </c>
      <c r="H159" s="1115"/>
      <c r="I159"/>
      <c r="J159"/>
      <c r="K159"/>
      <c r="L159"/>
      <c r="M159"/>
    </row>
    <row r="160" s="79" customFormat="1" ht="24.949999999999999" customHeight="1">
      <c r="A160" s="1030">
        <f t="shared" si="15"/>
        <v>4149</v>
      </c>
      <c r="B160" s="1148" t="s">
        <v>589</v>
      </c>
      <c r="C160" s="1149"/>
      <c r="D160" s="1149"/>
      <c r="E160" s="1150"/>
      <c r="F160" s="1151"/>
      <c r="G160" s="1126">
        <v>13.75</v>
      </c>
      <c r="H160" s="1115"/>
      <c r="I160"/>
      <c r="J160"/>
      <c r="K160"/>
      <c r="L160"/>
      <c r="M160"/>
    </row>
    <row r="161" s="79" customFormat="1" ht="24.949999999999999" customHeight="1">
      <c r="A161" s="1030">
        <f t="shared" si="15"/>
        <v>4150</v>
      </c>
      <c r="B161" s="1148" t="s">
        <v>590</v>
      </c>
      <c r="C161" s="1149"/>
      <c r="D161" s="1149"/>
      <c r="E161" s="1150"/>
      <c r="F161" s="1151"/>
      <c r="G161" s="1126">
        <v>21.25</v>
      </c>
      <c r="H161" s="1115"/>
      <c r="I161"/>
      <c r="J161"/>
      <c r="K161"/>
      <c r="L161"/>
      <c r="M161"/>
    </row>
    <row r="162" s="79" customFormat="1" ht="24.949999999999999" customHeight="1">
      <c r="A162" s="1030">
        <f t="shared" si="15"/>
        <v>4151</v>
      </c>
      <c r="B162" s="1148" t="s">
        <v>591</v>
      </c>
      <c r="C162" s="1149"/>
      <c r="D162" s="1149"/>
      <c r="E162" s="1150"/>
      <c r="F162" s="1151"/>
      <c r="G162" s="1126">
        <v>37.5</v>
      </c>
      <c r="H162" s="1115"/>
      <c r="I162"/>
      <c r="J162"/>
      <c r="K162"/>
      <c r="L162"/>
      <c r="M162"/>
    </row>
    <row r="163" s="79" customFormat="1" ht="24.949999999999999" customHeight="1">
      <c r="A163" s="1030">
        <f t="shared" si="15"/>
        <v>4152</v>
      </c>
      <c r="B163" s="1148" t="s">
        <v>592</v>
      </c>
      <c r="C163" s="1149"/>
      <c r="D163" s="1149"/>
      <c r="E163" s="1150"/>
      <c r="F163" s="1151"/>
      <c r="G163" s="1126">
        <v>112.5</v>
      </c>
      <c r="H163" s="1115"/>
      <c r="I163"/>
      <c r="J163"/>
      <c r="K163"/>
      <c r="L163"/>
      <c r="M163"/>
    </row>
    <row r="164" s="79" customFormat="1" ht="24.949999999999999" customHeight="1">
      <c r="A164" s="1030">
        <f t="shared" si="15"/>
        <v>4153</v>
      </c>
      <c r="B164" s="1148" t="s">
        <v>593</v>
      </c>
      <c r="C164" s="1149"/>
      <c r="D164" s="1149"/>
      <c r="E164" s="1150"/>
      <c r="F164" s="1151"/>
      <c r="G164" s="1126">
        <v>6.25</v>
      </c>
      <c r="H164" s="1115"/>
      <c r="I164"/>
      <c r="J164"/>
      <c r="K164"/>
      <c r="L164"/>
      <c r="M164"/>
    </row>
    <row r="165" s="79" customFormat="1" ht="24.949999999999999" customHeight="1">
      <c r="A165" s="1030">
        <f t="shared" ref="A165:A228" si="16">A164+1</f>
        <v>4154</v>
      </c>
      <c r="B165" s="1148" t="s">
        <v>594</v>
      </c>
      <c r="C165" s="1149"/>
      <c r="D165" s="1149"/>
      <c r="E165" s="1150"/>
      <c r="F165" s="1151"/>
      <c r="G165" s="1126">
        <v>7.5</v>
      </c>
      <c r="H165" s="1115"/>
      <c r="I165"/>
      <c r="J165"/>
      <c r="K165"/>
      <c r="L165"/>
      <c r="M165"/>
    </row>
    <row r="166" s="79" customFormat="1" ht="24.949999999999999" customHeight="1">
      <c r="A166" s="1030">
        <f t="shared" si="16"/>
        <v>4155</v>
      </c>
      <c r="B166" s="1148" t="s">
        <v>595</v>
      </c>
      <c r="C166" s="1149"/>
      <c r="D166" s="1149"/>
      <c r="E166" s="1150"/>
      <c r="F166" s="1151"/>
      <c r="G166" s="1126">
        <v>10</v>
      </c>
      <c r="H166" s="1115"/>
      <c r="I166"/>
      <c r="J166"/>
      <c r="K166"/>
      <c r="L166"/>
      <c r="M166"/>
    </row>
    <row r="167" s="79" customFormat="1" ht="24.949999999999999" customHeight="1">
      <c r="A167" s="1030">
        <f t="shared" si="16"/>
        <v>4156</v>
      </c>
      <c r="B167" s="1148" t="s">
        <v>596</v>
      </c>
      <c r="C167" s="1149"/>
      <c r="D167" s="1149"/>
      <c r="E167" s="1150"/>
      <c r="F167" s="1151"/>
      <c r="G167" s="1126">
        <v>11.25</v>
      </c>
      <c r="H167" s="1115"/>
      <c r="I167"/>
      <c r="J167"/>
      <c r="K167"/>
      <c r="L167"/>
      <c r="M167"/>
    </row>
    <row r="168" s="79" customFormat="1" ht="24.949999999999999" customHeight="1">
      <c r="A168" s="1030">
        <f t="shared" si="16"/>
        <v>4157</v>
      </c>
      <c r="B168" s="1148" t="s">
        <v>597</v>
      </c>
      <c r="C168" s="1149"/>
      <c r="D168" s="1149"/>
      <c r="E168" s="1150"/>
      <c r="F168" s="1151"/>
      <c r="G168" s="1126">
        <v>8.75</v>
      </c>
      <c r="H168" s="1115"/>
      <c r="I168"/>
      <c r="J168"/>
      <c r="K168"/>
      <c r="L168"/>
      <c r="M168"/>
    </row>
    <row r="169" s="79" customFormat="1" ht="24.949999999999999" customHeight="1">
      <c r="A169" s="1030">
        <f t="shared" si="16"/>
        <v>4158</v>
      </c>
      <c r="B169" s="1148" t="s">
        <v>598</v>
      </c>
      <c r="C169" s="1149"/>
      <c r="D169" s="1149"/>
      <c r="E169" s="1150"/>
      <c r="F169" s="1151"/>
      <c r="G169" s="1126">
        <v>10</v>
      </c>
      <c r="H169" s="1115"/>
      <c r="I169"/>
      <c r="J169"/>
      <c r="K169"/>
      <c r="L169"/>
      <c r="M169"/>
    </row>
    <row r="170" s="79" customFormat="1" ht="24.949999999999999" customHeight="1">
      <c r="A170" s="1030">
        <f t="shared" si="16"/>
        <v>4159</v>
      </c>
      <c r="B170" s="1148" t="s">
        <v>599</v>
      </c>
      <c r="C170" s="1149"/>
      <c r="D170" s="1149"/>
      <c r="E170" s="1150"/>
      <c r="F170" s="1151"/>
      <c r="G170" s="1126">
        <v>11.25</v>
      </c>
      <c r="H170" s="1115"/>
      <c r="I170"/>
      <c r="J170"/>
      <c r="K170"/>
      <c r="L170"/>
      <c r="M170"/>
    </row>
    <row r="171" s="79" customFormat="1" ht="24.949999999999999" customHeight="1">
      <c r="A171" s="1030">
        <f t="shared" si="16"/>
        <v>4160</v>
      </c>
      <c r="B171" s="1148" t="s">
        <v>600</v>
      </c>
      <c r="C171" s="1149"/>
      <c r="D171" s="1149"/>
      <c r="E171" s="1150"/>
      <c r="F171" s="1151"/>
      <c r="G171" s="1126">
        <v>8.75</v>
      </c>
      <c r="H171" s="1115"/>
      <c r="I171"/>
      <c r="J171"/>
      <c r="K171"/>
      <c r="L171"/>
      <c r="M171"/>
    </row>
    <row r="172" s="79" customFormat="1" ht="24.949999999999999" customHeight="1">
      <c r="A172" s="1030">
        <f t="shared" si="16"/>
        <v>4161</v>
      </c>
      <c r="B172" s="1148" t="s">
        <v>601</v>
      </c>
      <c r="C172" s="1149"/>
      <c r="D172" s="1149"/>
      <c r="E172" s="1150"/>
      <c r="F172" s="1151"/>
      <c r="G172" s="1126">
        <v>12.5</v>
      </c>
      <c r="H172" s="1115"/>
      <c r="I172"/>
      <c r="J172"/>
      <c r="K172"/>
      <c r="L172"/>
      <c r="M172"/>
    </row>
    <row r="173" s="79" customFormat="1" ht="24.949999999999999" customHeight="1">
      <c r="A173" s="1030">
        <f t="shared" si="16"/>
        <v>4162</v>
      </c>
      <c r="B173" s="1152" t="s">
        <v>602</v>
      </c>
      <c r="C173" s="1153"/>
      <c r="D173" s="1153"/>
      <c r="E173" s="1150"/>
      <c r="F173" s="1151"/>
      <c r="G173" s="1126">
        <v>12.5</v>
      </c>
      <c r="H173" s="1115"/>
      <c r="I173"/>
      <c r="J173"/>
      <c r="K173"/>
      <c r="L173"/>
      <c r="M173"/>
    </row>
    <row r="174" s="79" customFormat="1" ht="24.949999999999999" customHeight="1">
      <c r="A174" s="1030">
        <f t="shared" si="16"/>
        <v>4163</v>
      </c>
      <c r="B174" s="1152" t="s">
        <v>603</v>
      </c>
      <c r="C174" s="1153"/>
      <c r="D174" s="1153"/>
      <c r="E174" s="1150"/>
      <c r="F174" s="1151"/>
      <c r="G174" s="1126">
        <v>15</v>
      </c>
      <c r="H174" s="1115"/>
      <c r="I174"/>
      <c r="J174"/>
      <c r="K174"/>
      <c r="L174"/>
      <c r="M174"/>
    </row>
    <row r="175" s="79" customFormat="1" ht="24.949999999999999" customHeight="1">
      <c r="A175" s="1030">
        <f t="shared" si="16"/>
        <v>4164</v>
      </c>
      <c r="B175" s="1152" t="s">
        <v>604</v>
      </c>
      <c r="C175" s="1153"/>
      <c r="D175" s="1153"/>
      <c r="E175" s="1150"/>
      <c r="F175" s="1151"/>
      <c r="G175" s="1126">
        <v>16.25</v>
      </c>
      <c r="H175" s="1115"/>
      <c r="I175"/>
      <c r="J175"/>
      <c r="K175"/>
      <c r="L175"/>
      <c r="M175"/>
    </row>
    <row r="176" s="79" customFormat="1" ht="24.949999999999999" customHeight="1">
      <c r="A176" s="1030">
        <f t="shared" si="16"/>
        <v>4165</v>
      </c>
      <c r="B176" s="1152" t="s">
        <v>605</v>
      </c>
      <c r="C176" s="1153"/>
      <c r="D176" s="1153"/>
      <c r="E176" s="1150"/>
      <c r="F176" s="1151"/>
      <c r="G176" s="1126">
        <v>18.75</v>
      </c>
      <c r="H176" s="1115"/>
      <c r="I176"/>
      <c r="J176"/>
      <c r="K176"/>
      <c r="L176"/>
      <c r="M176"/>
    </row>
    <row r="177" s="79" customFormat="1" ht="24.949999999999999" customHeight="1">
      <c r="A177" s="1030">
        <f t="shared" si="16"/>
        <v>4166</v>
      </c>
      <c r="B177" s="1152" t="s">
        <v>606</v>
      </c>
      <c r="C177" s="1153"/>
      <c r="D177" s="1153"/>
      <c r="E177" s="1150"/>
      <c r="F177" s="1151"/>
      <c r="G177" s="1126">
        <v>68.75</v>
      </c>
      <c r="H177" s="1115"/>
      <c r="I177"/>
      <c r="J177"/>
      <c r="K177"/>
      <c r="L177"/>
      <c r="M177"/>
    </row>
    <row r="178" s="79" customFormat="1" ht="24.949999999999999" customHeight="1">
      <c r="A178" s="1030">
        <f t="shared" si="16"/>
        <v>4167</v>
      </c>
      <c r="B178" s="1148" t="s">
        <v>607</v>
      </c>
      <c r="C178" s="1149"/>
      <c r="D178" s="1149"/>
      <c r="E178" s="1150"/>
      <c r="F178" s="1151"/>
      <c r="G178" s="1126">
        <v>25</v>
      </c>
      <c r="H178" s="1115"/>
      <c r="I178"/>
      <c r="J178"/>
      <c r="K178"/>
      <c r="L178"/>
      <c r="M178"/>
    </row>
    <row r="179" s="79" customFormat="1" ht="24.949999999999999" customHeight="1">
      <c r="A179" s="1030">
        <f t="shared" si="16"/>
        <v>4168</v>
      </c>
      <c r="B179" s="1154" t="s">
        <v>608</v>
      </c>
      <c r="C179" s="1155"/>
      <c r="D179" s="1155"/>
      <c r="E179" s="1156"/>
      <c r="F179" s="1157"/>
      <c r="G179" s="1126">
        <v>37.5</v>
      </c>
      <c r="H179" s="1115"/>
      <c r="I179"/>
      <c r="J179"/>
      <c r="K179"/>
      <c r="L179"/>
      <c r="M179"/>
    </row>
    <row r="180" s="79" customFormat="1" ht="24.949999999999999" customHeight="1">
      <c r="A180" s="1030">
        <f t="shared" si="16"/>
        <v>4169</v>
      </c>
      <c r="B180" s="1154" t="s">
        <v>609</v>
      </c>
      <c r="C180" s="1155"/>
      <c r="D180" s="1155"/>
      <c r="E180" s="1156"/>
      <c r="F180" s="1157"/>
      <c r="G180" s="1126">
        <v>81.25</v>
      </c>
      <c r="H180" s="1115"/>
      <c r="I180"/>
      <c r="J180"/>
      <c r="K180"/>
      <c r="L180"/>
      <c r="M180"/>
    </row>
    <row r="181" s="79" customFormat="1" ht="24.949999999999999" customHeight="1">
      <c r="A181" s="1030">
        <f t="shared" si="16"/>
        <v>4170</v>
      </c>
      <c r="B181" s="1154" t="s">
        <v>610</v>
      </c>
      <c r="C181" s="1155"/>
      <c r="D181" s="1155"/>
      <c r="E181" s="1156"/>
      <c r="F181" s="1157"/>
      <c r="G181" s="1126">
        <v>250</v>
      </c>
      <c r="H181" s="1115"/>
      <c r="I181"/>
      <c r="J181"/>
      <c r="K181"/>
      <c r="L181"/>
      <c r="M181"/>
    </row>
    <row r="182" ht="27.75">
      <c r="A182" s="1030">
        <f t="shared" si="16"/>
        <v>4171</v>
      </c>
      <c r="B182" s="1158" t="s">
        <v>611</v>
      </c>
      <c r="C182" s="1159"/>
      <c r="D182" s="1160"/>
      <c r="E182" s="1160"/>
      <c r="F182" s="1160"/>
      <c r="G182" s="1161"/>
      <c r="H182" s="1162"/>
    </row>
    <row r="183" ht="30" customHeight="1">
      <c r="A183" s="1030">
        <f t="shared" si="16"/>
        <v>4172</v>
      </c>
      <c r="B183" s="1099" t="s">
        <v>612</v>
      </c>
      <c r="C183" s="1017"/>
      <c r="D183" s="1017"/>
      <c r="E183" s="1017"/>
      <c r="F183" s="1100"/>
      <c r="G183" s="1101" t="s">
        <v>613</v>
      </c>
      <c r="H183" s="1102"/>
    </row>
    <row r="184" s="1163" customFormat="1" ht="30" customHeight="1">
      <c r="A184" s="1030">
        <f t="shared" si="16"/>
        <v>4173</v>
      </c>
      <c r="B184" s="1164" t="s">
        <v>614</v>
      </c>
      <c r="C184" s="1165"/>
      <c r="D184" s="1165"/>
      <c r="E184" s="1166"/>
      <c r="F184" s="1167"/>
      <c r="G184" s="1126">
        <v>1050</v>
      </c>
      <c r="H184" s="1115"/>
      <c r="I184" s="1163"/>
      <c r="J184" s="1163"/>
      <c r="K184" s="1163"/>
      <c r="L184" s="1163"/>
      <c r="M184" s="1163"/>
      <c r="N184" s="1163"/>
      <c r="O184" s="1163"/>
    </row>
    <row r="185" s="1163" customFormat="1" ht="30" customHeight="1">
      <c r="A185" s="1030">
        <f t="shared" si="16"/>
        <v>4174</v>
      </c>
      <c r="B185" s="1164" t="s">
        <v>615</v>
      </c>
      <c r="C185" s="1165"/>
      <c r="D185" s="1165"/>
      <c r="E185" s="1166"/>
      <c r="F185" s="1167"/>
      <c r="G185" s="1126">
        <v>1300</v>
      </c>
      <c r="H185" s="1115"/>
      <c r="I185" s="1163"/>
      <c r="J185" s="1163"/>
      <c r="K185" s="1163"/>
      <c r="L185" s="1163"/>
      <c r="M185" s="1163"/>
      <c r="N185" s="1163"/>
      <c r="O185" s="1163"/>
      <c r="P185" s="1163"/>
      <c r="Q185" s="1163"/>
    </row>
    <row r="186" s="1163" customFormat="1" ht="30" customHeight="1">
      <c r="A186" s="1030">
        <f t="shared" si="16"/>
        <v>4175</v>
      </c>
      <c r="B186" s="1168" t="s">
        <v>616</v>
      </c>
      <c r="C186" s="1169"/>
      <c r="D186" s="1169"/>
      <c r="E186" s="1170"/>
      <c r="F186" s="1171"/>
      <c r="G186" s="1126">
        <v>1200</v>
      </c>
      <c r="H186" s="1115"/>
      <c r="I186" s="1163"/>
      <c r="J186" s="1163"/>
      <c r="K186" s="1163"/>
      <c r="L186" s="1163"/>
      <c r="M186" s="1163"/>
      <c r="N186" s="1163"/>
      <c r="O186" s="1163"/>
      <c r="P186" s="1163"/>
      <c r="Q186" s="1163"/>
    </row>
    <row r="187" s="1163" customFormat="1" ht="30" customHeight="1">
      <c r="A187" s="1030">
        <f t="shared" si="16"/>
        <v>4176</v>
      </c>
      <c r="B187" s="1168" t="s">
        <v>617</v>
      </c>
      <c r="C187" s="1169"/>
      <c r="D187" s="1169"/>
      <c r="E187" s="1170"/>
      <c r="F187" s="1171"/>
      <c r="G187" s="1172">
        <v>1500</v>
      </c>
      <c r="H187" s="1173"/>
      <c r="I187" s="1163"/>
      <c r="J187" s="1163"/>
      <c r="K187" s="1163"/>
      <c r="L187" s="1163"/>
      <c r="M187" s="1163"/>
      <c r="N187" s="1163"/>
      <c r="O187" s="1163"/>
      <c r="P187" s="1163"/>
      <c r="Q187" s="1163"/>
    </row>
    <row r="188" s="1163" customFormat="1" ht="30" customHeight="1">
      <c r="A188" s="1030">
        <f t="shared" si="16"/>
        <v>4177</v>
      </c>
      <c r="B188" s="1174" t="s">
        <v>618</v>
      </c>
      <c r="C188" s="1175"/>
      <c r="D188" s="1175"/>
      <c r="E188" s="1176"/>
      <c r="F188" s="1177"/>
      <c r="G188" s="1178">
        <v>2300</v>
      </c>
      <c r="H188" s="1179"/>
      <c r="I188" s="1163"/>
      <c r="J188" s="1163"/>
      <c r="K188" s="1163"/>
      <c r="L188" s="1163"/>
      <c r="M188" s="1163"/>
      <c r="N188" s="1163"/>
      <c r="O188" s="1163"/>
      <c r="P188" s="1163"/>
      <c r="Q188" s="1163"/>
    </row>
    <row r="189" s="1163" customFormat="1" ht="30" customHeight="1">
      <c r="A189" s="1030">
        <f t="shared" si="16"/>
        <v>4178</v>
      </c>
      <c r="B189" s="1164" t="s">
        <v>619</v>
      </c>
      <c r="C189" s="1180"/>
      <c r="D189" s="1180"/>
      <c r="E189" s="1166"/>
      <c r="F189" s="1167"/>
      <c r="G189" s="1126">
        <v>3000</v>
      </c>
      <c r="H189" s="1115"/>
      <c r="I189" s="1163"/>
      <c r="J189" s="1163"/>
      <c r="K189" s="1163"/>
      <c r="L189" s="1163"/>
      <c r="M189" s="1163"/>
      <c r="N189" s="1163"/>
      <c r="O189" s="1163"/>
      <c r="P189" s="1163"/>
      <c r="Q189" s="1163"/>
    </row>
    <row r="190" s="1163" customFormat="1" ht="30" customHeight="1">
      <c r="A190" s="1030">
        <f t="shared" si="16"/>
        <v>4179</v>
      </c>
      <c r="B190" s="1181" t="s">
        <v>620</v>
      </c>
      <c r="C190" s="1182"/>
      <c r="D190" s="1182"/>
      <c r="E190" s="1183"/>
      <c r="F190" s="1184"/>
      <c r="G190" s="1185">
        <v>2150</v>
      </c>
      <c r="H190" s="1186"/>
      <c r="I190" s="1163"/>
      <c r="J190" s="1163"/>
      <c r="K190" s="1163"/>
      <c r="L190" s="1163"/>
      <c r="M190" s="1163"/>
      <c r="N190" s="1163"/>
      <c r="O190" s="1163"/>
      <c r="P190" s="1163"/>
      <c r="Q190" s="1163"/>
    </row>
    <row r="191" s="1163" customFormat="1" ht="30" customHeight="1">
      <c r="A191" s="1030">
        <f t="shared" si="16"/>
        <v>4180</v>
      </c>
      <c r="B191" s="1187" t="s">
        <v>621</v>
      </c>
      <c r="C191" s="1188"/>
      <c r="D191" s="1188"/>
      <c r="E191" s="1189"/>
      <c r="F191" s="1190"/>
      <c r="G191" s="1191">
        <v>700</v>
      </c>
      <c r="H191" s="1192"/>
      <c r="I191" s="1163"/>
      <c r="J191" s="1163"/>
      <c r="K191" s="1163"/>
      <c r="L191" s="1163"/>
      <c r="M191" s="1163"/>
      <c r="N191" s="1163"/>
      <c r="O191" s="1163"/>
      <c r="P191" s="1163"/>
      <c r="Q191" s="1163"/>
    </row>
    <row r="192" s="1163" customFormat="1" ht="30" customHeight="1">
      <c r="A192" s="1030">
        <f t="shared" si="16"/>
        <v>4181</v>
      </c>
      <c r="B192" s="1193" t="s">
        <v>622</v>
      </c>
      <c r="C192" s="1194"/>
      <c r="D192" s="1194"/>
      <c r="E192" s="1195"/>
      <c r="F192" s="1196"/>
      <c r="G192" s="1172">
        <v>575</v>
      </c>
      <c r="H192" s="1173"/>
      <c r="I192" s="1163"/>
      <c r="J192" s="1163"/>
      <c r="K192" s="1163"/>
      <c r="L192" s="1163"/>
      <c r="M192" s="1163"/>
      <c r="N192" s="1163"/>
      <c r="O192" s="1163"/>
      <c r="P192" s="1163"/>
      <c r="Q192" s="1163"/>
    </row>
    <row r="193" s="1163" customFormat="1" ht="30" hidden="1" customHeight="1">
      <c r="A193" s="1030">
        <f t="shared" si="16"/>
        <v>4182</v>
      </c>
      <c r="B193" s="1193" t="s">
        <v>623</v>
      </c>
      <c r="C193" s="1197"/>
      <c r="D193" s="1197"/>
      <c r="F193" s="1198"/>
      <c r="G193" s="1178"/>
      <c r="H193" s="1179"/>
      <c r="I193" s="1163"/>
      <c r="J193" s="1163"/>
      <c r="K193" s="1163"/>
      <c r="L193" s="1163"/>
      <c r="M193" s="1163"/>
      <c r="N193" s="1163"/>
      <c r="O193" s="1163"/>
      <c r="P193" s="1163"/>
      <c r="Q193" s="1163"/>
    </row>
    <row r="194" s="1163" customFormat="1" ht="30" hidden="1" customHeight="1">
      <c r="A194" s="1030">
        <v>4183</v>
      </c>
      <c r="B194" s="1199" t="s">
        <v>624</v>
      </c>
      <c r="C194" s="1169"/>
      <c r="D194" s="1169"/>
      <c r="E194" s="1170"/>
      <c r="F194" s="1171"/>
      <c r="G194" s="1185"/>
      <c r="H194" s="1186"/>
      <c r="I194" s="1163"/>
      <c r="J194" s="1163"/>
      <c r="K194" s="1163"/>
      <c r="L194" s="1163"/>
      <c r="M194" s="1163"/>
      <c r="N194" s="1163"/>
    </row>
    <row r="195" s="1163" customFormat="1" ht="30" customHeight="1">
      <c r="A195" s="1020" t="s">
        <v>625</v>
      </c>
      <c r="B195" s="1200" t="s">
        <v>626</v>
      </c>
      <c r="C195" s="1201"/>
      <c r="D195" s="1201"/>
      <c r="E195" s="1202"/>
      <c r="F195" s="1203"/>
      <c r="G195" s="1204">
        <v>300</v>
      </c>
      <c r="H195" s="1205"/>
      <c r="I195" s="1163"/>
      <c r="J195" s="1163"/>
      <c r="K195" s="1163"/>
      <c r="L195" s="1163"/>
      <c r="M195" s="1163"/>
      <c r="N195" s="1163"/>
    </row>
    <row r="196" s="1163" customFormat="1" ht="30" customHeight="1">
      <c r="A196" s="1020">
        <f>A194+1</f>
        <v>4184</v>
      </c>
      <c r="B196" s="1193" t="s">
        <v>627</v>
      </c>
      <c r="C196" s="1206"/>
      <c r="D196" s="1206"/>
      <c r="E196" s="1207"/>
      <c r="F196" s="1208"/>
      <c r="G196" s="1178">
        <v>1000</v>
      </c>
      <c r="H196" s="1179"/>
      <c r="I196" s="1163"/>
      <c r="J196" s="1163"/>
      <c r="K196" s="1163"/>
      <c r="L196" s="1163"/>
      <c r="M196" s="1163"/>
      <c r="N196" s="1163"/>
    </row>
    <row r="197" s="1163" customFormat="1" ht="30" customHeight="1">
      <c r="A197" s="1020">
        <f t="shared" si="16"/>
        <v>4185</v>
      </c>
      <c r="B197" s="1209" t="s">
        <v>628</v>
      </c>
      <c r="C197" s="1210"/>
      <c r="D197" s="1210"/>
      <c r="E197" s="1211"/>
      <c r="F197" s="1212"/>
      <c r="G197" s="1213">
        <v>1550</v>
      </c>
      <c r="H197" s="1214"/>
      <c r="I197" s="1163"/>
      <c r="J197" s="1163"/>
      <c r="K197" s="1163"/>
      <c r="L197" s="1163"/>
      <c r="M197" s="1163"/>
      <c r="N197" s="1163"/>
      <c r="O197" s="1163"/>
      <c r="P197" s="1163"/>
      <c r="Q197" s="1163"/>
      <c r="R197" s="1163"/>
    </row>
    <row r="198" ht="32.25">
      <c r="A198" s="1030">
        <f t="shared" si="16"/>
        <v>4186</v>
      </c>
      <c r="B198" s="1215" t="s">
        <v>629</v>
      </c>
      <c r="C198" s="1216"/>
      <c r="D198" s="1216"/>
      <c r="E198" s="1216"/>
      <c r="F198" s="1217"/>
      <c r="G198" s="1218"/>
      <c r="H198" s="1219"/>
    </row>
    <row r="199" ht="31.5" customHeight="1">
      <c r="A199" s="1030">
        <f t="shared" si="16"/>
        <v>4187</v>
      </c>
      <c r="B199" s="1220" t="s">
        <v>612</v>
      </c>
      <c r="C199" s="1221"/>
      <c r="D199" s="1221"/>
      <c r="E199" s="1221"/>
      <c r="F199" s="1222"/>
      <c r="G199" s="1223" t="s">
        <v>613</v>
      </c>
      <c r="H199" s="1224"/>
    </row>
    <row r="200" s="1163" customFormat="1" ht="24">
      <c r="A200" s="1030">
        <f t="shared" si="16"/>
        <v>4188</v>
      </c>
      <c r="B200" s="1225" t="s">
        <v>630</v>
      </c>
      <c r="C200" s="1226"/>
      <c r="D200" s="1226"/>
      <c r="E200" s="1227"/>
      <c r="F200" s="1228"/>
      <c r="G200" s="1126">
        <v>400</v>
      </c>
      <c r="H200" s="1115"/>
      <c r="I200" s="1163"/>
      <c r="J200" s="1163"/>
      <c r="K200" s="1163"/>
      <c r="L200" s="1163"/>
      <c r="M200" s="1163"/>
      <c r="N200" s="1163"/>
      <c r="O200" s="1163"/>
    </row>
    <row r="201" s="1163" customFormat="1" ht="24">
      <c r="A201" s="1030">
        <f t="shared" si="16"/>
        <v>4189</v>
      </c>
      <c r="B201" s="1225" t="s">
        <v>631</v>
      </c>
      <c r="C201" s="1226"/>
      <c r="D201" s="1226"/>
      <c r="E201" s="1227"/>
      <c r="F201" s="1228"/>
      <c r="G201" s="1126">
        <v>700</v>
      </c>
      <c r="H201" s="1115"/>
      <c r="I201" s="1163"/>
      <c r="J201" s="1163"/>
      <c r="K201" s="1163"/>
      <c r="L201" s="1163"/>
      <c r="M201" s="1163"/>
      <c r="N201" s="1163"/>
      <c r="O201" s="1163"/>
      <c r="P201" s="1163"/>
    </row>
    <row r="202" s="1163" customFormat="1" ht="24">
      <c r="A202" s="1030">
        <f t="shared" si="16"/>
        <v>4190</v>
      </c>
      <c r="B202" s="1225" t="s">
        <v>632</v>
      </c>
      <c r="C202" s="1226"/>
      <c r="D202" s="1226"/>
      <c r="E202" s="1227"/>
      <c r="F202" s="1228"/>
      <c r="G202" s="1126">
        <v>400</v>
      </c>
      <c r="H202" s="1115"/>
      <c r="I202" s="1163"/>
      <c r="J202" s="1163"/>
      <c r="K202" s="1163"/>
      <c r="L202" s="1163"/>
      <c r="M202" s="1163"/>
      <c r="N202" s="1163"/>
      <c r="O202" s="1163"/>
      <c r="P202" s="1163"/>
    </row>
    <row r="203" s="1163" customFormat="1" ht="24">
      <c r="A203" s="1030">
        <f t="shared" si="16"/>
        <v>4191</v>
      </c>
      <c r="B203" s="1225" t="s">
        <v>633</v>
      </c>
      <c r="C203" s="1226"/>
      <c r="D203" s="1226"/>
      <c r="E203" s="1227"/>
      <c r="F203" s="1228"/>
      <c r="G203" s="1126">
        <v>700</v>
      </c>
      <c r="H203" s="1115"/>
      <c r="I203" s="1163"/>
      <c r="J203" s="1163"/>
      <c r="K203" s="1163"/>
      <c r="L203" s="1163"/>
      <c r="M203" s="1163"/>
      <c r="N203" s="1163"/>
      <c r="O203" s="1163"/>
      <c r="P203" s="1163"/>
    </row>
    <row r="204" s="1163" customFormat="1" ht="24">
      <c r="A204" s="1030">
        <f t="shared" si="16"/>
        <v>4192</v>
      </c>
      <c r="B204" s="1225" t="s">
        <v>634</v>
      </c>
      <c r="C204" s="1226"/>
      <c r="D204" s="1226"/>
      <c r="E204" s="1227"/>
      <c r="F204" s="1228"/>
      <c r="G204" s="1126">
        <v>500</v>
      </c>
      <c r="H204" s="1115"/>
      <c r="I204" s="1163"/>
      <c r="J204" s="1163"/>
      <c r="K204" s="1163"/>
      <c r="L204" s="1163"/>
      <c r="M204" s="1163"/>
      <c r="N204" s="1163"/>
      <c r="O204" s="1163"/>
      <c r="P204" s="1163"/>
    </row>
    <row r="205" s="1163" customFormat="1" ht="24">
      <c r="A205" s="1030">
        <f t="shared" si="16"/>
        <v>4193</v>
      </c>
      <c r="B205" s="1225" t="s">
        <v>635</v>
      </c>
      <c r="C205" s="1226"/>
      <c r="D205" s="1226"/>
      <c r="E205" s="1227"/>
      <c r="F205" s="1228"/>
      <c r="G205" s="1126">
        <v>950</v>
      </c>
      <c r="H205" s="1115"/>
      <c r="I205" s="1163"/>
      <c r="J205" s="1163"/>
      <c r="K205" s="1163"/>
      <c r="L205" s="1163"/>
      <c r="M205" s="1163"/>
      <c r="N205" s="1163"/>
      <c r="O205" s="1163"/>
      <c r="P205" s="1163"/>
    </row>
    <row r="206" s="1163" customFormat="1" ht="24">
      <c r="A206" s="1030">
        <f t="shared" si="16"/>
        <v>4194</v>
      </c>
      <c r="B206" s="1225" t="s">
        <v>636</v>
      </c>
      <c r="C206" s="1226"/>
      <c r="D206" s="1226"/>
      <c r="E206" s="1227"/>
      <c r="F206" s="1228"/>
      <c r="G206" s="1126">
        <v>700</v>
      </c>
      <c r="H206" s="1115"/>
      <c r="I206" s="1163"/>
      <c r="J206" s="1163"/>
      <c r="K206" s="1163"/>
      <c r="L206" s="1163"/>
      <c r="M206" s="1163"/>
      <c r="N206" s="1163"/>
      <c r="O206" s="1163"/>
      <c r="P206" s="1163"/>
    </row>
    <row r="207" s="1163" customFormat="1" ht="24">
      <c r="A207" s="1030">
        <f t="shared" si="16"/>
        <v>4195</v>
      </c>
      <c r="B207" s="1225" t="s">
        <v>637</v>
      </c>
      <c r="C207" s="1226"/>
      <c r="D207" s="1226"/>
      <c r="E207" s="1227"/>
      <c r="F207" s="1228"/>
      <c r="G207" s="1126">
        <v>1300</v>
      </c>
      <c r="H207" s="1115"/>
      <c r="I207" s="1163"/>
      <c r="J207" s="1163"/>
      <c r="K207" s="1163"/>
      <c r="L207" s="1163"/>
      <c r="M207" s="1163"/>
      <c r="N207" s="1163"/>
      <c r="O207" s="1163"/>
      <c r="P207" s="1163"/>
    </row>
    <row r="208" s="1163" customFormat="1" ht="24">
      <c r="A208" s="1030">
        <f t="shared" si="16"/>
        <v>4196</v>
      </c>
      <c r="B208" s="1225" t="s">
        <v>638</v>
      </c>
      <c r="C208" s="1226"/>
      <c r="D208" s="1226"/>
      <c r="E208" s="1227"/>
      <c r="F208" s="1228"/>
      <c r="G208" s="1126">
        <v>900</v>
      </c>
      <c r="H208" s="1115"/>
      <c r="I208" s="1163"/>
      <c r="J208" s="1163"/>
      <c r="K208" s="1163"/>
      <c r="L208" s="1163"/>
      <c r="M208" s="1163"/>
      <c r="N208" s="1163"/>
      <c r="O208" s="1163"/>
      <c r="P208" s="1163"/>
    </row>
    <row r="209" s="1163" customFormat="1" ht="24">
      <c r="A209" s="1030">
        <f t="shared" si="16"/>
        <v>4197</v>
      </c>
      <c r="B209" s="1225" t="s">
        <v>639</v>
      </c>
      <c r="C209" s="1226"/>
      <c r="D209" s="1226"/>
      <c r="E209" s="1227"/>
      <c r="F209" s="1228"/>
      <c r="G209" s="1126">
        <v>1700</v>
      </c>
      <c r="H209" s="1115"/>
      <c r="I209" s="1163"/>
      <c r="J209" s="1163"/>
      <c r="K209" s="1163"/>
      <c r="L209" s="1163"/>
      <c r="M209" s="1163"/>
      <c r="N209" s="1163"/>
      <c r="O209" s="1163"/>
      <c r="P209" s="1163"/>
    </row>
    <row r="210" s="1163" customFormat="1" ht="24">
      <c r="A210" s="1030">
        <f t="shared" si="16"/>
        <v>4198</v>
      </c>
      <c r="B210" s="1225" t="s">
        <v>640</v>
      </c>
      <c r="C210" s="1226"/>
      <c r="D210" s="1226"/>
      <c r="E210" s="1227"/>
      <c r="F210" s="1228"/>
      <c r="G210" s="1126">
        <v>850</v>
      </c>
      <c r="H210" s="1115"/>
      <c r="I210" s="1163"/>
      <c r="J210" s="1163"/>
      <c r="K210" s="1163"/>
      <c r="L210" s="1163"/>
      <c r="M210" s="1163"/>
      <c r="N210" s="1163"/>
      <c r="O210" s="1163"/>
      <c r="P210" s="1163"/>
    </row>
    <row r="211" s="1163" customFormat="1" ht="24">
      <c r="A211" s="1030">
        <f t="shared" si="16"/>
        <v>4199</v>
      </c>
      <c r="B211" s="1225" t="s">
        <v>641</v>
      </c>
      <c r="C211" s="1226"/>
      <c r="D211" s="1226"/>
      <c r="E211" s="1227"/>
      <c r="F211" s="1228"/>
      <c r="G211" s="1126">
        <v>1600</v>
      </c>
      <c r="H211" s="1115"/>
      <c r="I211" s="1163"/>
      <c r="J211" s="1163"/>
      <c r="K211" s="1163"/>
      <c r="L211" s="1163"/>
      <c r="M211" s="1163"/>
      <c r="N211" s="1163"/>
      <c r="O211" s="1163"/>
      <c r="P211" s="1163"/>
    </row>
    <row r="212" s="1163" customFormat="1" ht="24">
      <c r="A212" s="1030">
        <f t="shared" si="16"/>
        <v>4200</v>
      </c>
      <c r="B212" s="1225" t="s">
        <v>642</v>
      </c>
      <c r="C212" s="1226"/>
      <c r="D212" s="1226"/>
      <c r="E212" s="1227"/>
      <c r="F212" s="1228"/>
      <c r="G212" s="1126">
        <v>950</v>
      </c>
      <c r="H212" s="1115"/>
      <c r="I212" s="1163"/>
      <c r="J212" s="1163"/>
      <c r="K212" s="1163"/>
      <c r="L212" s="1163"/>
      <c r="M212" s="1163"/>
      <c r="N212" s="1163"/>
      <c r="O212" s="1163"/>
      <c r="P212" s="1163"/>
    </row>
    <row r="213" s="1163" customFormat="1" ht="24">
      <c r="A213" s="1030">
        <f t="shared" si="16"/>
        <v>4201</v>
      </c>
      <c r="B213" s="1225" t="s">
        <v>643</v>
      </c>
      <c r="C213" s="1226"/>
      <c r="D213" s="1226"/>
      <c r="E213" s="1227"/>
      <c r="F213" s="1228"/>
      <c r="G213" s="1126">
        <v>1800</v>
      </c>
      <c r="H213" s="1115"/>
      <c r="I213" s="1163"/>
      <c r="J213" s="1163"/>
      <c r="K213" s="1163"/>
      <c r="L213" s="1163"/>
      <c r="M213" s="1163"/>
      <c r="N213" s="1163"/>
      <c r="O213" s="1163"/>
      <c r="P213" s="1163"/>
    </row>
    <row r="214" s="1163" customFormat="1" ht="24">
      <c r="A214" s="1030">
        <f t="shared" si="16"/>
        <v>4202</v>
      </c>
      <c r="B214" s="1225" t="s">
        <v>644</v>
      </c>
      <c r="C214" s="1226"/>
      <c r="D214" s="1226"/>
      <c r="E214" s="1227"/>
      <c r="F214" s="1228"/>
      <c r="G214" s="1126">
        <v>1050</v>
      </c>
      <c r="H214" s="1115"/>
      <c r="I214" s="1163"/>
      <c r="J214" s="1163"/>
      <c r="K214" s="1163"/>
      <c r="L214" s="1163"/>
      <c r="M214" s="1163"/>
      <c r="N214" s="1163"/>
      <c r="O214" s="1163"/>
      <c r="P214" s="1163"/>
    </row>
    <row r="215" s="1163" customFormat="1" ht="24">
      <c r="A215" s="1030">
        <f t="shared" si="16"/>
        <v>4203</v>
      </c>
      <c r="B215" s="1229" t="s">
        <v>645</v>
      </c>
      <c r="C215" s="1230"/>
      <c r="D215" s="1230"/>
      <c r="E215" s="1231"/>
      <c r="F215" s="1232"/>
      <c r="G215" s="1185">
        <v>2000</v>
      </c>
      <c r="H215" s="1186"/>
      <c r="I215" s="1163"/>
      <c r="J215" s="1163"/>
      <c r="K215" s="1163"/>
      <c r="L215" s="1163"/>
      <c r="M215" s="1163"/>
      <c r="N215" s="1163"/>
      <c r="O215" s="1163"/>
      <c r="P215" s="1163"/>
    </row>
    <row r="216" s="1163" customFormat="1" ht="24">
      <c r="A216" s="1030">
        <f t="shared" si="16"/>
        <v>4204</v>
      </c>
      <c r="B216" s="1233" t="s">
        <v>646</v>
      </c>
      <c r="C216" s="1234"/>
      <c r="D216" s="1234"/>
      <c r="E216" s="1235"/>
      <c r="F216" s="1236"/>
      <c r="G216" s="1204">
        <v>1500</v>
      </c>
      <c r="H216" s="1205"/>
      <c r="I216" s="1163"/>
      <c r="J216" s="1163"/>
      <c r="K216" s="1163"/>
      <c r="L216" s="1163"/>
      <c r="M216" s="1163"/>
      <c r="N216" s="1163"/>
      <c r="O216" s="1163"/>
      <c r="P216" s="1163"/>
    </row>
    <row r="217" s="1163" customFormat="1" ht="24">
      <c r="A217" s="1030">
        <f t="shared" si="16"/>
        <v>4205</v>
      </c>
      <c r="B217" s="1237" t="s">
        <v>647</v>
      </c>
      <c r="C217" s="1238"/>
      <c r="D217" s="1238"/>
      <c r="E217" s="1239"/>
      <c r="F217" s="1240"/>
      <c r="G217" s="1241">
        <v>2900</v>
      </c>
      <c r="H217" s="1214"/>
      <c r="I217" s="1163"/>
      <c r="J217" s="1163"/>
      <c r="K217" s="1163"/>
      <c r="L217" s="1163"/>
      <c r="M217" s="1163"/>
      <c r="N217" s="1163"/>
      <c r="O217" s="1163"/>
      <c r="P217" s="1163"/>
    </row>
    <row r="218" s="1163" customFormat="1" ht="24">
      <c r="A218" s="1030">
        <f t="shared" si="16"/>
        <v>4206</v>
      </c>
      <c r="B218" s="1242" t="s">
        <v>648</v>
      </c>
      <c r="C218" s="1197"/>
      <c r="D218" s="1197"/>
      <c r="E218" s="1163"/>
      <c r="F218" s="1198"/>
      <c r="G218" s="1243">
        <v>550</v>
      </c>
      <c r="H218" s="1244"/>
      <c r="I218" s="1163"/>
      <c r="J218" s="1163"/>
      <c r="K218" s="1163"/>
      <c r="L218" s="1163"/>
      <c r="M218" s="1163"/>
      <c r="N218" s="1163"/>
      <c r="O218" s="1163"/>
      <c r="P218" s="1163"/>
    </row>
    <row r="219" s="1163" customFormat="1" ht="24">
      <c r="A219" s="1030">
        <f t="shared" si="16"/>
        <v>4207</v>
      </c>
      <c r="B219" s="1168" t="s">
        <v>649</v>
      </c>
      <c r="C219" s="1169"/>
      <c r="D219" s="1169"/>
      <c r="E219" s="1170"/>
      <c r="F219" s="1171"/>
      <c r="G219" s="1245">
        <v>1350</v>
      </c>
      <c r="H219" s="1186"/>
      <c r="I219" s="1163"/>
      <c r="J219" s="1163"/>
      <c r="K219" s="1163"/>
      <c r="L219" s="1163"/>
      <c r="M219" s="1163"/>
      <c r="N219" s="1163"/>
      <c r="O219" s="1163"/>
      <c r="P219" s="1163"/>
    </row>
    <row r="220" s="1163" customFormat="1" ht="24">
      <c r="A220" s="1030">
        <f t="shared" si="16"/>
        <v>4208</v>
      </c>
      <c r="B220" s="1246" t="s">
        <v>650</v>
      </c>
      <c r="C220" s="1247"/>
      <c r="D220" s="1247"/>
      <c r="E220" s="1248"/>
      <c r="F220" s="1249"/>
      <c r="G220" s="1250">
        <v>600</v>
      </c>
      <c r="H220" s="1251"/>
      <c r="I220" s="1163"/>
      <c r="J220" s="1163"/>
      <c r="K220" s="1163"/>
      <c r="L220" s="1163"/>
      <c r="M220" s="1163"/>
      <c r="N220" s="1163"/>
      <c r="O220" s="1163"/>
      <c r="P220" s="1163"/>
    </row>
    <row r="221" s="1163" customFormat="1" ht="24">
      <c r="A221" s="1030">
        <f t="shared" si="16"/>
        <v>4209</v>
      </c>
      <c r="B221" s="1225" t="s">
        <v>651</v>
      </c>
      <c r="C221" s="1226"/>
      <c r="D221" s="1226"/>
      <c r="E221" s="1227"/>
      <c r="F221" s="1252"/>
      <c r="G221" s="1253">
        <v>950</v>
      </c>
      <c r="H221" s="1254"/>
      <c r="I221" s="1163"/>
      <c r="J221" s="1163"/>
      <c r="K221" s="1163"/>
      <c r="L221" s="1163"/>
      <c r="M221" s="1163"/>
      <c r="N221" s="1163"/>
      <c r="O221" s="1163"/>
      <c r="P221" s="1163"/>
    </row>
    <row r="222" s="1163" customFormat="1" ht="24">
      <c r="A222" s="1030">
        <f t="shared" si="16"/>
        <v>4210</v>
      </c>
      <c r="B222" s="1225" t="s">
        <v>652</v>
      </c>
      <c r="C222" s="1226"/>
      <c r="D222" s="1226"/>
      <c r="E222" s="1227"/>
      <c r="F222" s="1252"/>
      <c r="G222" s="1253">
        <v>1150</v>
      </c>
      <c r="H222" s="1254"/>
      <c r="I222" s="1163"/>
      <c r="J222" s="1163"/>
      <c r="K222" s="1163"/>
      <c r="L222" s="1163"/>
      <c r="M222" s="1163"/>
      <c r="N222" s="1163"/>
      <c r="O222" s="1163"/>
      <c r="P222" s="1163"/>
    </row>
    <row r="223" s="1163" customFormat="1" ht="24">
      <c r="A223" s="1030">
        <f t="shared" si="16"/>
        <v>4211</v>
      </c>
      <c r="B223" s="1237" t="s">
        <v>653</v>
      </c>
      <c r="C223" s="1238"/>
      <c r="D223" s="1238"/>
      <c r="E223" s="1239"/>
      <c r="F223" s="1255"/>
      <c r="G223" s="1256">
        <v>1850</v>
      </c>
      <c r="H223" s="1257"/>
      <c r="I223" s="1163"/>
      <c r="J223" s="1163"/>
      <c r="K223" s="1163"/>
      <c r="L223" s="1163"/>
      <c r="M223" s="1163"/>
      <c r="N223" s="1163"/>
      <c r="O223" s="1163"/>
      <c r="P223" s="1163"/>
    </row>
    <row r="224" s="1163" customFormat="1" ht="24">
      <c r="A224" s="1030">
        <f t="shared" si="16"/>
        <v>4212</v>
      </c>
      <c r="B224" s="1242" t="s">
        <v>654</v>
      </c>
      <c r="C224" s="1197"/>
      <c r="D224" s="1197"/>
      <c r="E224" s="1163"/>
      <c r="F224" s="1198"/>
      <c r="G224" s="1258">
        <v>200</v>
      </c>
      <c r="H224" s="1259"/>
      <c r="I224" s="1163"/>
      <c r="J224" s="1163"/>
      <c r="K224" s="1163"/>
      <c r="L224" s="1163"/>
      <c r="M224" s="1163"/>
      <c r="N224" s="1163"/>
      <c r="O224" s="1163"/>
      <c r="P224" s="1163"/>
    </row>
    <row r="225" s="1163" customFormat="1" ht="24">
      <c r="A225" s="1030">
        <f t="shared" si="16"/>
        <v>4213</v>
      </c>
      <c r="B225" s="1260" t="s">
        <v>655</v>
      </c>
      <c r="C225" s="1201"/>
      <c r="D225" s="1201"/>
      <c r="E225" s="1202"/>
      <c r="F225" s="1203"/>
      <c r="G225" s="1261">
        <v>575</v>
      </c>
      <c r="H225" s="1179"/>
      <c r="I225" s="1163"/>
      <c r="J225" s="1163"/>
      <c r="K225" s="1163"/>
      <c r="L225" s="1163"/>
      <c r="M225" s="1163"/>
      <c r="N225" s="1163"/>
      <c r="O225" s="1163"/>
      <c r="P225" s="1163"/>
    </row>
    <row r="226" s="1163" customFormat="1" ht="24">
      <c r="A226" s="1030">
        <f t="shared" si="16"/>
        <v>4214</v>
      </c>
      <c r="B226" s="1164" t="s">
        <v>656</v>
      </c>
      <c r="C226" s="1165"/>
      <c r="D226" s="1165"/>
      <c r="E226" s="1166"/>
      <c r="F226" s="1167"/>
      <c r="G226" s="1114">
        <v>1200</v>
      </c>
      <c r="H226" s="1115"/>
      <c r="I226" s="1163"/>
      <c r="J226" s="1163"/>
      <c r="K226" s="1163"/>
      <c r="L226" s="1163"/>
      <c r="M226" s="1163"/>
      <c r="N226" s="1163"/>
      <c r="O226" s="1163"/>
      <c r="P226" s="1163"/>
    </row>
    <row r="227" s="1163" customFormat="1" ht="24">
      <c r="A227" s="1030">
        <f t="shared" si="16"/>
        <v>4215</v>
      </c>
      <c r="B227" s="1164" t="s">
        <v>657</v>
      </c>
      <c r="C227" s="1165"/>
      <c r="D227" s="1165"/>
      <c r="E227" s="1166"/>
      <c r="F227" s="1167"/>
      <c r="G227" s="1114">
        <v>1100</v>
      </c>
      <c r="H227" s="1115"/>
      <c r="I227" s="1163"/>
      <c r="J227" s="1163"/>
      <c r="K227" s="1163"/>
      <c r="L227" s="1163"/>
      <c r="M227" s="1163"/>
      <c r="N227" s="1163"/>
      <c r="O227" s="1163"/>
      <c r="P227" s="1163"/>
    </row>
    <row r="228" s="1163" customFormat="1" ht="24">
      <c r="A228" s="1030">
        <f t="shared" si="16"/>
        <v>4216</v>
      </c>
      <c r="B228" s="1168" t="s">
        <v>658</v>
      </c>
      <c r="C228" s="1169"/>
      <c r="D228" s="1169"/>
      <c r="E228" s="1170"/>
      <c r="F228" s="1171"/>
      <c r="G228" s="1245">
        <v>2150</v>
      </c>
      <c r="H228" s="1186"/>
      <c r="I228" s="1163"/>
      <c r="J228" s="1163"/>
      <c r="K228" s="1163"/>
      <c r="L228" s="1163"/>
      <c r="M228" s="1163"/>
      <c r="N228" s="1163"/>
      <c r="O228" s="1163"/>
      <c r="P228" s="1163"/>
    </row>
    <row r="229" s="1163" customFormat="1" ht="24">
      <c r="A229" s="1030">
        <f t="shared" ref="A229:A246" si="17">A228+1</f>
        <v>4217</v>
      </c>
      <c r="B229" s="1164" t="s">
        <v>659</v>
      </c>
      <c r="C229" s="1165"/>
      <c r="D229" s="1165"/>
      <c r="E229" s="1166"/>
      <c r="F229" s="1167"/>
      <c r="G229" s="1114">
        <v>1900</v>
      </c>
      <c r="H229" s="1115"/>
      <c r="I229" s="1163"/>
      <c r="J229" s="1163"/>
      <c r="K229" s="1163"/>
      <c r="L229" s="1163"/>
      <c r="M229" s="1163"/>
      <c r="N229" s="1163"/>
      <c r="O229" s="1163"/>
      <c r="P229" s="1163"/>
    </row>
    <row r="230" s="1163" customFormat="1" ht="24">
      <c r="A230" s="1030">
        <f t="shared" si="17"/>
        <v>4218</v>
      </c>
      <c r="B230" s="1168" t="s">
        <v>660</v>
      </c>
      <c r="C230" s="1169"/>
      <c r="D230" s="1169"/>
      <c r="E230" s="1170"/>
      <c r="F230" s="1171"/>
      <c r="G230" s="1245">
        <v>3750</v>
      </c>
      <c r="H230" s="1186"/>
      <c r="I230" s="1163"/>
      <c r="J230" s="1163"/>
      <c r="K230" s="1163"/>
      <c r="L230" s="1163"/>
      <c r="M230" s="1163"/>
      <c r="N230" s="1163"/>
      <c r="O230" s="1163"/>
      <c r="P230" s="1163"/>
    </row>
    <row r="231" ht="67.5" customHeight="1">
      <c r="A231" s="1030"/>
      <c r="B231" s="1262" t="s">
        <v>661</v>
      </c>
      <c r="C231" s="1263"/>
      <c r="D231" s="1263"/>
      <c r="E231" s="1263"/>
      <c r="F231" s="1263"/>
      <c r="G231" s="1264" t="s">
        <v>662</v>
      </c>
      <c r="H231" s="1265"/>
    </row>
    <row r="232" s="1163" customFormat="1" ht="25.5" customHeight="1">
      <c r="A232" s="1030">
        <v>4220</v>
      </c>
      <c r="B232" s="1266" t="s">
        <v>663</v>
      </c>
      <c r="C232" s="1180"/>
      <c r="D232" s="1180"/>
      <c r="E232" s="1180"/>
      <c r="F232" s="1267"/>
      <c r="G232" s="1126">
        <v>2550</v>
      </c>
      <c r="H232" s="1115"/>
      <c r="I232" s="1163"/>
      <c r="J232" s="1163"/>
      <c r="K232" s="1163"/>
      <c r="L232" s="1163"/>
      <c r="M232" s="1163"/>
      <c r="N232" s="1163"/>
      <c r="O232" s="1163"/>
      <c r="P232" s="1163"/>
      <c r="Q232" s="1163"/>
      <c r="R232" s="1163"/>
    </row>
    <row r="233" s="1163" customFormat="1" ht="25.5" customHeight="1">
      <c r="A233" s="1030">
        <f t="shared" si="17"/>
        <v>4221</v>
      </c>
      <c r="B233" s="1266" t="s">
        <v>664</v>
      </c>
      <c r="C233" s="1180"/>
      <c r="D233" s="1180"/>
      <c r="E233" s="1180"/>
      <c r="F233" s="1267"/>
      <c r="G233" s="1126">
        <v>2850</v>
      </c>
      <c r="H233" s="1115"/>
      <c r="I233" s="1163"/>
      <c r="J233" s="1163"/>
      <c r="K233" s="1163"/>
      <c r="L233" s="1163"/>
      <c r="M233" s="1163"/>
      <c r="N233" s="1163"/>
      <c r="O233" s="1163"/>
      <c r="P233" s="1163"/>
      <c r="Q233" s="1163"/>
      <c r="R233" s="1163"/>
    </row>
    <row r="234" s="1163" customFormat="1" ht="25.5" customHeight="1">
      <c r="A234" s="1030">
        <f t="shared" si="17"/>
        <v>4222</v>
      </c>
      <c r="B234" s="1266" t="s">
        <v>665</v>
      </c>
      <c r="C234" s="1180"/>
      <c r="D234" s="1180"/>
      <c r="E234" s="1180"/>
      <c r="F234" s="1267"/>
      <c r="G234" s="1126">
        <v>3100</v>
      </c>
      <c r="H234" s="1115"/>
      <c r="I234" s="1163"/>
      <c r="J234" s="1163"/>
      <c r="K234" s="1163"/>
      <c r="L234" s="1163"/>
      <c r="M234" s="1163"/>
      <c r="N234" s="1163"/>
      <c r="O234" s="1163"/>
      <c r="P234" s="1163"/>
      <c r="Q234" s="1163"/>
      <c r="R234" s="1163"/>
    </row>
    <row r="235" s="1163" customFormat="1" ht="25.5" customHeight="1">
      <c r="A235" s="1030">
        <f t="shared" si="17"/>
        <v>4223</v>
      </c>
      <c r="B235" s="1266" t="s">
        <v>666</v>
      </c>
      <c r="C235" s="1180"/>
      <c r="D235" s="1180"/>
      <c r="E235" s="1180"/>
      <c r="F235" s="1267"/>
      <c r="G235" s="1114">
        <v>3400</v>
      </c>
      <c r="H235" s="1115"/>
      <c r="I235" s="1163"/>
      <c r="J235" s="1163"/>
      <c r="K235" s="1163"/>
      <c r="L235" s="1163"/>
      <c r="M235" s="1163"/>
      <c r="N235" s="1163"/>
      <c r="O235" s="1163"/>
      <c r="P235" s="1163"/>
      <c r="Q235" s="1163"/>
      <c r="R235" s="1163"/>
    </row>
    <row r="236" s="1163" customFormat="1" ht="25.5" customHeight="1">
      <c r="A236" s="1030">
        <f t="shared" si="17"/>
        <v>4224</v>
      </c>
      <c r="B236" s="1266" t="s">
        <v>667</v>
      </c>
      <c r="C236" s="1180"/>
      <c r="D236" s="1180"/>
      <c r="E236" s="1180"/>
      <c r="F236" s="1267"/>
      <c r="G236" s="1126">
        <v>4400</v>
      </c>
      <c r="H236" s="1115"/>
      <c r="I236" s="1163"/>
      <c r="J236" s="1163"/>
      <c r="K236" s="1163"/>
      <c r="L236" s="1163"/>
      <c r="M236" s="1163"/>
      <c r="N236" s="1163"/>
      <c r="O236" s="1163"/>
      <c r="P236" s="1163"/>
      <c r="Q236" s="1163"/>
      <c r="R236" s="1163"/>
    </row>
    <row r="237" s="1163" customFormat="1" ht="25.5" customHeight="1">
      <c r="A237" s="1030">
        <f t="shared" si="17"/>
        <v>4225</v>
      </c>
      <c r="B237" s="1266" t="s">
        <v>668</v>
      </c>
      <c r="C237" s="1180"/>
      <c r="D237" s="1180"/>
      <c r="E237" s="1180"/>
      <c r="F237" s="1267"/>
      <c r="G237" s="1126">
        <v>5500</v>
      </c>
      <c r="H237" s="1115"/>
      <c r="I237" s="1163"/>
      <c r="J237" s="1163"/>
      <c r="K237" s="1163"/>
      <c r="L237" s="1163"/>
      <c r="M237" s="1163"/>
      <c r="N237" s="1163"/>
      <c r="O237" s="1163"/>
      <c r="P237" s="1163"/>
      <c r="Q237" s="1163"/>
      <c r="R237" s="1163"/>
    </row>
    <row r="238" s="1163" customFormat="1" ht="25.5" customHeight="1">
      <c r="A238" s="1030">
        <f t="shared" si="17"/>
        <v>4226</v>
      </c>
      <c r="B238" s="1266" t="s">
        <v>669</v>
      </c>
      <c r="C238" s="1180"/>
      <c r="D238" s="1180"/>
      <c r="E238" s="1180"/>
      <c r="F238" s="1267"/>
      <c r="G238" s="1126">
        <v>5900</v>
      </c>
      <c r="H238" s="1115"/>
      <c r="I238" s="1163"/>
      <c r="J238" s="1163"/>
      <c r="K238" s="1163"/>
      <c r="L238" s="1163"/>
      <c r="M238" s="1163"/>
      <c r="N238" s="1163"/>
      <c r="O238" s="1163"/>
      <c r="P238" s="1163"/>
      <c r="Q238" s="1163"/>
      <c r="R238" s="1163"/>
    </row>
    <row r="239" s="1163" customFormat="1" ht="25.5" customHeight="1">
      <c r="A239" s="1030">
        <f t="shared" si="17"/>
        <v>4227</v>
      </c>
      <c r="B239" s="1266" t="s">
        <v>670</v>
      </c>
      <c r="C239" s="1180"/>
      <c r="D239" s="1180"/>
      <c r="E239" s="1180"/>
      <c r="F239" s="1267"/>
      <c r="G239" s="1126">
        <v>3150</v>
      </c>
      <c r="H239" s="1115"/>
      <c r="I239" s="1163"/>
      <c r="J239" s="1163"/>
      <c r="K239" s="1163"/>
      <c r="L239" s="1163"/>
      <c r="M239" s="1163"/>
      <c r="N239" s="1163"/>
      <c r="O239" s="1163"/>
      <c r="P239" s="1163"/>
      <c r="Q239" s="1163"/>
      <c r="R239" s="1163"/>
    </row>
    <row r="240" s="1163" customFormat="1" ht="25.5" customHeight="1">
      <c r="A240" s="1030">
        <f t="shared" si="17"/>
        <v>4228</v>
      </c>
      <c r="B240" s="1266" t="s">
        <v>671</v>
      </c>
      <c r="C240" s="1180"/>
      <c r="D240" s="1180"/>
      <c r="E240" s="1180"/>
      <c r="F240" s="1267"/>
      <c r="G240" s="1126">
        <v>4500</v>
      </c>
      <c r="H240" s="1115"/>
      <c r="I240" s="1163"/>
      <c r="J240" s="1163"/>
      <c r="K240" s="1163"/>
      <c r="L240" s="1163"/>
      <c r="M240" s="1163"/>
      <c r="N240" s="1163"/>
      <c r="O240" s="1163"/>
      <c r="P240" s="1163"/>
      <c r="Q240" s="1163"/>
      <c r="R240" s="1163"/>
    </row>
    <row r="241" s="1163" customFormat="1" ht="25.5" customHeight="1">
      <c r="A241" s="1030">
        <f t="shared" si="17"/>
        <v>4229</v>
      </c>
      <c r="B241" s="1266" t="s">
        <v>672</v>
      </c>
      <c r="C241" s="1180"/>
      <c r="D241" s="1180"/>
      <c r="E241" s="1180"/>
      <c r="F241" s="1267"/>
      <c r="G241" s="1126">
        <v>5800</v>
      </c>
      <c r="H241" s="1115"/>
      <c r="I241" s="1163"/>
      <c r="J241" s="1163"/>
      <c r="K241" s="1163"/>
      <c r="L241" s="1163"/>
      <c r="M241" s="1163"/>
      <c r="N241" s="1163"/>
      <c r="O241" s="1163"/>
      <c r="P241" s="1163"/>
      <c r="Q241" s="1163"/>
      <c r="R241" s="1163"/>
    </row>
    <row r="242" s="1163" customFormat="1" ht="25.5" customHeight="1">
      <c r="A242" s="1030">
        <f t="shared" si="17"/>
        <v>4230</v>
      </c>
      <c r="B242" s="1266" t="s">
        <v>673</v>
      </c>
      <c r="C242" s="1180"/>
      <c r="D242" s="1180"/>
      <c r="E242" s="1180"/>
      <c r="F242" s="1267"/>
      <c r="G242" s="1268">
        <v>6200</v>
      </c>
      <c r="H242" s="1269"/>
      <c r="I242" s="1163"/>
      <c r="J242" s="1163"/>
      <c r="K242" s="1163"/>
      <c r="L242" s="1163"/>
      <c r="M242" s="1163"/>
      <c r="N242" s="1163"/>
      <c r="O242" s="1163"/>
      <c r="P242" s="1163"/>
      <c r="Q242" s="1163"/>
      <c r="R242" s="1163"/>
    </row>
    <row r="243" s="1163" customFormat="1" ht="25.5" customHeight="1">
      <c r="A243" s="1030">
        <f t="shared" si="17"/>
        <v>4231</v>
      </c>
      <c r="B243" s="1266" t="s">
        <v>674</v>
      </c>
      <c r="C243" s="1180"/>
      <c r="D243" s="1180"/>
      <c r="E243" s="1180"/>
      <c r="F243" s="1267"/>
      <c r="G243" s="1126">
        <v>75</v>
      </c>
      <c r="H243" s="1115"/>
      <c r="I243" s="1163"/>
      <c r="J243" s="1163"/>
      <c r="K243" s="1163"/>
      <c r="L243" s="1163"/>
      <c r="M243" s="1163"/>
      <c r="N243" s="1163"/>
      <c r="O243" s="1163"/>
      <c r="P243" s="1163"/>
      <c r="Q243" s="1163"/>
      <c r="R243" s="1163"/>
    </row>
    <row r="244" s="1163" customFormat="1" ht="25.5" customHeight="1">
      <c r="A244" s="1030">
        <f t="shared" si="17"/>
        <v>4232</v>
      </c>
      <c r="B244" s="1266" t="s">
        <v>675</v>
      </c>
      <c r="C244" s="1180"/>
      <c r="D244" s="1180"/>
      <c r="E244" s="1180"/>
      <c r="F244" s="1267"/>
      <c r="G244" s="1126">
        <v>80</v>
      </c>
      <c r="H244" s="1115"/>
      <c r="I244" s="1163"/>
      <c r="J244" s="1163"/>
      <c r="K244" s="1163"/>
      <c r="L244" s="1163"/>
      <c r="M244" s="1163"/>
      <c r="N244" s="1163"/>
      <c r="O244" s="1163"/>
      <c r="P244" s="1163"/>
      <c r="Q244" s="1163"/>
      <c r="R244" s="1163"/>
    </row>
    <row r="245" s="1163" customFormat="1" ht="25.5" customHeight="1">
      <c r="A245" s="1030">
        <f t="shared" si="17"/>
        <v>4233</v>
      </c>
      <c r="B245" s="1266" t="s">
        <v>676</v>
      </c>
      <c r="C245" s="1180"/>
      <c r="D245" s="1180"/>
      <c r="E245" s="1180"/>
      <c r="F245" s="1267"/>
      <c r="G245" s="1126">
        <v>85</v>
      </c>
      <c r="H245" s="1115"/>
      <c r="I245" s="1163"/>
      <c r="J245" s="1163"/>
      <c r="K245" s="1163"/>
      <c r="L245" s="1163"/>
      <c r="M245" s="1163"/>
      <c r="N245" s="1163"/>
      <c r="O245" s="1163"/>
      <c r="P245" s="1163"/>
      <c r="Q245" s="1163"/>
      <c r="R245" s="1163"/>
    </row>
    <row r="246" s="1163" customFormat="1" ht="25.5" customHeight="1">
      <c r="A246" s="1030">
        <f t="shared" si="17"/>
        <v>4234</v>
      </c>
      <c r="B246" s="1266" t="s">
        <v>677</v>
      </c>
      <c r="C246" s="1180"/>
      <c r="D246" s="1180"/>
      <c r="E246" s="1180"/>
      <c r="F246" s="1267"/>
      <c r="G246" s="1126">
        <v>15</v>
      </c>
      <c r="H246" s="1115"/>
      <c r="I246" s="1163"/>
      <c r="J246" s="1163"/>
      <c r="K246" s="1163"/>
      <c r="L246" s="1163"/>
      <c r="M246" s="1163"/>
      <c r="N246" s="1163"/>
      <c r="O246" s="1163"/>
      <c r="P246" s="1163"/>
      <c r="Q246" s="1163"/>
      <c r="R246" s="1163"/>
    </row>
    <row r="247" s="1163" customFormat="1" ht="25.5" customHeight="1">
      <c r="A247" s="1270" t="s">
        <v>678</v>
      </c>
      <c r="B247" s="1266" t="s">
        <v>679</v>
      </c>
      <c r="C247" s="1180"/>
      <c r="D247" s="1180"/>
      <c r="E247" s="1180"/>
      <c r="F247" s="1267"/>
      <c r="G247" s="1245">
        <v>550</v>
      </c>
      <c r="H247" s="1186"/>
      <c r="I247" s="1163"/>
      <c r="J247" s="1163"/>
      <c r="K247" s="1163"/>
      <c r="L247" s="1163"/>
      <c r="M247" s="1163"/>
      <c r="N247" s="1163"/>
      <c r="O247" s="1163"/>
      <c r="P247" s="1163"/>
      <c r="Q247" s="1163"/>
      <c r="R247" s="1163"/>
    </row>
    <row r="248" ht="25.5" customHeight="1">
      <c r="A248" s="1030">
        <v>4235</v>
      </c>
      <c r="B248" s="1266" t="s">
        <v>680</v>
      </c>
      <c r="C248" s="1180"/>
      <c r="D248" s="1180"/>
      <c r="E248" s="1180"/>
      <c r="F248" s="1267"/>
      <c r="G248" s="1245">
        <v>600</v>
      </c>
      <c r="H248" s="1186"/>
    </row>
    <row r="249" s="1163" customFormat="1" ht="25.5" customHeight="1">
      <c r="A249" s="1270" t="s">
        <v>681</v>
      </c>
      <c r="B249" s="1266" t="s">
        <v>682</v>
      </c>
      <c r="C249" s="1180"/>
      <c r="D249" s="1180"/>
      <c r="E249" s="1180"/>
      <c r="F249" s="1267"/>
      <c r="G249" s="1245">
        <v>750</v>
      </c>
      <c r="H249" s="1186"/>
      <c r="I249" s="1163"/>
      <c r="J249" s="1163"/>
      <c r="K249" s="1163"/>
      <c r="L249" s="1163"/>
      <c r="M249" s="1163"/>
      <c r="N249" s="1163"/>
      <c r="O249" s="1163"/>
      <c r="P249" s="1163"/>
      <c r="Q249" s="1163"/>
      <c r="R249" s="1163"/>
    </row>
    <row r="250" s="1163" customFormat="1" ht="25.5" customHeight="1">
      <c r="A250" s="1030">
        <v>4236</v>
      </c>
      <c r="B250" s="1271" t="s">
        <v>683</v>
      </c>
      <c r="C250" s="1272"/>
      <c r="D250" s="1272"/>
      <c r="E250" s="1272"/>
      <c r="F250" s="1273"/>
      <c r="G250" s="1245">
        <v>1650</v>
      </c>
      <c r="H250" s="1186"/>
      <c r="I250" s="1163"/>
      <c r="J250" s="1163"/>
      <c r="K250" s="1163"/>
      <c r="L250" s="1163"/>
      <c r="M250" s="1163"/>
      <c r="N250" s="1163"/>
      <c r="O250" s="1163"/>
      <c r="P250" s="1163"/>
      <c r="Q250" s="1163"/>
      <c r="R250" s="1163"/>
    </row>
    <row r="251" s="1163" customFormat="1" ht="60.75" customHeight="1">
      <c r="A251" s="1030"/>
      <c r="B251" s="1262" t="s">
        <v>684</v>
      </c>
      <c r="C251" s="1263"/>
      <c r="D251" s="1263"/>
      <c r="E251" s="1263"/>
      <c r="F251" s="1274"/>
      <c r="G251" s="1264" t="s">
        <v>662</v>
      </c>
      <c r="H251" s="1265"/>
      <c r="I251" s="1163"/>
      <c r="J251" s="1163"/>
      <c r="K251" s="1163"/>
      <c r="L251" s="1163"/>
      <c r="M251" s="1163"/>
      <c r="N251" s="1163"/>
      <c r="O251" s="1163"/>
      <c r="P251" s="1163"/>
      <c r="Q251" s="1163"/>
      <c r="R251" s="1163"/>
    </row>
    <row r="252" s="1163" customFormat="1" ht="25.5" customHeight="1">
      <c r="A252" s="1030">
        <v>4237</v>
      </c>
      <c r="B252" s="1266" t="s">
        <v>685</v>
      </c>
      <c r="C252" s="1180"/>
      <c r="D252" s="1180"/>
      <c r="E252" s="1180"/>
      <c r="F252" s="1267"/>
      <c r="G252" s="1114">
        <v>1850</v>
      </c>
      <c r="H252" s="1115"/>
      <c r="I252" s="1163"/>
      <c r="J252" s="1163"/>
      <c r="K252" s="1163"/>
      <c r="L252" s="1163"/>
      <c r="M252" s="1163"/>
      <c r="N252" s="1163"/>
      <c r="O252" s="1163"/>
      <c r="P252" s="1163"/>
      <c r="Q252" s="1163"/>
      <c r="R252" s="1163"/>
    </row>
    <row r="253" s="1163" customFormat="1" ht="25.5" customHeight="1">
      <c r="A253" s="1030">
        <v>4238</v>
      </c>
      <c r="B253" s="1271" t="s">
        <v>686</v>
      </c>
      <c r="C253" s="1272"/>
      <c r="D253" s="1272"/>
      <c r="E253" s="1272"/>
      <c r="F253" s="1273"/>
      <c r="G253" s="1245">
        <v>3850</v>
      </c>
      <c r="H253" s="1186"/>
      <c r="I253" s="1163"/>
      <c r="J253" s="1163"/>
      <c r="K253" s="1163"/>
      <c r="L253" s="1163"/>
      <c r="M253" s="1163"/>
      <c r="N253" s="1163"/>
      <c r="O253" s="1163"/>
      <c r="P253" s="1163"/>
      <c r="Q253" s="1163"/>
      <c r="R253" s="1163"/>
    </row>
    <row r="254" s="1163" customFormat="1" ht="25.5" customHeight="1">
      <c r="A254" s="1030">
        <v>4239</v>
      </c>
      <c r="B254" s="1275" t="s">
        <v>687</v>
      </c>
      <c r="C254" s="1276"/>
      <c r="D254" s="1276"/>
      <c r="E254" s="1276"/>
      <c r="F254" s="1277"/>
      <c r="G254" s="1204">
        <v>1500</v>
      </c>
      <c r="H254" s="1205"/>
      <c r="I254" s="1163"/>
      <c r="J254" s="1163"/>
      <c r="K254" s="1163"/>
      <c r="L254" s="1163"/>
      <c r="M254" s="1163"/>
      <c r="N254" s="1163"/>
      <c r="O254" s="1163"/>
      <c r="P254" s="1163"/>
      <c r="Q254" s="1163"/>
      <c r="R254" s="1163"/>
    </row>
    <row r="255" s="1163" customFormat="1" ht="25.5" customHeight="1">
      <c r="A255" s="1030" t="s">
        <v>688</v>
      </c>
      <c r="B255" s="1278" t="s">
        <v>689</v>
      </c>
      <c r="C255" s="1279"/>
      <c r="D255" s="1279"/>
      <c r="E255" s="1279"/>
      <c r="F255" s="1280"/>
      <c r="G255" s="1243">
        <v>1600</v>
      </c>
      <c r="H255" s="1244"/>
      <c r="I255" s="1163"/>
      <c r="J255" s="1163"/>
      <c r="K255" s="1163"/>
      <c r="L255" s="1163"/>
      <c r="M255" s="1163"/>
      <c r="N255" s="1163"/>
      <c r="O255" s="1163"/>
      <c r="P255" s="1163"/>
      <c r="Q255" s="1163"/>
      <c r="R255" s="1163"/>
    </row>
    <row r="256" s="1163" customFormat="1" ht="25.5" customHeight="1">
      <c r="A256" s="1030">
        <v>4240</v>
      </c>
      <c r="B256" s="1209" t="s">
        <v>690</v>
      </c>
      <c r="C256" s="1281"/>
      <c r="D256" s="1281"/>
      <c r="E256" s="1281"/>
      <c r="F256" s="1282"/>
      <c r="G256" s="1241">
        <v>1600</v>
      </c>
      <c r="H256" s="1214"/>
      <c r="I256" s="1163"/>
      <c r="J256" s="1163"/>
      <c r="K256" s="1163"/>
      <c r="L256" s="1163"/>
      <c r="M256" s="1163"/>
      <c r="N256" s="1163"/>
      <c r="O256" s="1163"/>
      <c r="P256" s="1163"/>
      <c r="Q256" s="1163"/>
      <c r="R256" s="1163"/>
    </row>
    <row r="257" s="1163" customFormat="1" ht="25.5" customHeight="1">
      <c r="A257" s="1030">
        <v>4241</v>
      </c>
      <c r="B257" s="1193" t="s">
        <v>691</v>
      </c>
      <c r="C257" s="1283"/>
      <c r="D257" s="1283"/>
      <c r="E257" s="1283"/>
      <c r="F257" s="1284"/>
      <c r="G257" s="1261">
        <v>3400</v>
      </c>
      <c r="H257" s="1179"/>
      <c r="I257" s="1163"/>
      <c r="J257" s="1163"/>
      <c r="K257" s="1163"/>
      <c r="L257" s="1163"/>
      <c r="M257" s="1163"/>
      <c r="N257" s="1163"/>
      <c r="O257" s="1163"/>
      <c r="P257" s="1163"/>
      <c r="Q257" s="1163"/>
      <c r="R257" s="1163"/>
    </row>
    <row r="258" s="1163" customFormat="1" ht="25.5" customHeight="1">
      <c r="A258" s="1030">
        <v>4242</v>
      </c>
      <c r="B258" s="1266" t="s">
        <v>692</v>
      </c>
      <c r="C258" s="1180"/>
      <c r="D258" s="1180"/>
      <c r="E258" s="1180"/>
      <c r="F258" s="1267"/>
      <c r="G258" s="1114">
        <v>4550</v>
      </c>
      <c r="H258" s="1115"/>
      <c r="I258" s="1163"/>
      <c r="J258" s="1163"/>
      <c r="K258" s="1163"/>
      <c r="L258" s="1163"/>
      <c r="M258" s="1163"/>
      <c r="N258" s="1163"/>
      <c r="O258" s="1163"/>
      <c r="P258" s="1163"/>
      <c r="Q258" s="1163"/>
      <c r="R258" s="1163"/>
    </row>
    <row r="259" s="1163" customFormat="1" ht="25.5" customHeight="1">
      <c r="A259" s="1030">
        <v>4243</v>
      </c>
      <c r="B259" s="1266" t="s">
        <v>693</v>
      </c>
      <c r="C259" s="1180"/>
      <c r="D259" s="1180"/>
      <c r="E259" s="1180"/>
      <c r="F259" s="1267"/>
      <c r="G259" s="1114">
        <v>3600</v>
      </c>
      <c r="H259" s="1115"/>
      <c r="I259" s="1163"/>
      <c r="J259" s="1163"/>
      <c r="K259" s="1163"/>
      <c r="L259" s="1163"/>
      <c r="M259" s="1163"/>
      <c r="N259" s="1163"/>
      <c r="O259" s="1163"/>
      <c r="P259" s="1163"/>
      <c r="Q259" s="1163"/>
      <c r="R259" s="1163"/>
    </row>
    <row r="260" s="1163" customFormat="1" ht="25.5" customHeight="1">
      <c r="A260" s="1030">
        <v>4244</v>
      </c>
      <c r="B260" s="1266" t="s">
        <v>694</v>
      </c>
      <c r="C260" s="1180"/>
      <c r="D260" s="1180"/>
      <c r="E260" s="1180"/>
      <c r="F260" s="1267"/>
      <c r="G260" s="1114">
        <v>4800</v>
      </c>
      <c r="H260" s="1115"/>
      <c r="I260" s="1163"/>
      <c r="J260" s="1163"/>
      <c r="K260" s="1163"/>
      <c r="L260" s="1163"/>
      <c r="M260" s="1163"/>
      <c r="N260" s="1163"/>
      <c r="O260" s="1163"/>
      <c r="P260" s="1163"/>
      <c r="Q260" s="1163"/>
      <c r="R260" s="1163"/>
    </row>
    <row r="261" s="1163" customFormat="1" ht="25.5" customHeight="1">
      <c r="A261" s="1030">
        <v>4245</v>
      </c>
      <c r="B261" s="1164" t="s">
        <v>695</v>
      </c>
      <c r="C261" s="1165"/>
      <c r="D261" s="1165"/>
      <c r="E261" s="1165"/>
      <c r="F261" s="1285"/>
      <c r="G261" s="1114">
        <v>3600</v>
      </c>
      <c r="H261" s="1115"/>
      <c r="I261" s="1163"/>
      <c r="J261" s="1163"/>
      <c r="K261" s="1163"/>
      <c r="L261" s="1163"/>
      <c r="M261" s="1163"/>
      <c r="N261" s="1163"/>
      <c r="O261" s="1163"/>
      <c r="P261" s="1163"/>
      <c r="Q261" s="1163"/>
      <c r="R261" s="1163"/>
    </row>
    <row r="262" s="1163" customFormat="1" ht="25.5" customHeight="1">
      <c r="A262" s="1030">
        <v>4246</v>
      </c>
      <c r="B262" s="1286" t="s">
        <v>696</v>
      </c>
      <c r="C262" s="1287"/>
      <c r="D262" s="1287"/>
      <c r="E262" s="1287"/>
      <c r="F262" s="1288"/>
      <c r="G262" s="1289">
        <v>4800</v>
      </c>
      <c r="H262" s="1290"/>
      <c r="I262" s="1163"/>
      <c r="J262" s="1163"/>
      <c r="K262" s="1163"/>
      <c r="L262" s="1163"/>
      <c r="M262" s="1163"/>
      <c r="N262" s="1163"/>
      <c r="O262" s="1163"/>
      <c r="P262" s="1163"/>
      <c r="Q262" s="1163"/>
      <c r="R262" s="1163"/>
    </row>
    <row r="263" ht="15">
      <c r="G263" s="1002"/>
      <c r="H263" s="1002"/>
    </row>
    <row r="264" ht="15">
      <c r="G264" s="1002"/>
      <c r="H264" s="1002"/>
    </row>
    <row r="265" ht="15">
      <c r="B265" s="2"/>
      <c r="C265" s="2"/>
      <c r="D265" s="2"/>
      <c r="E265" s="2"/>
      <c r="F265" s="2"/>
      <c r="G265" s="1002"/>
      <c r="H265" s="1002"/>
    </row>
    <row r="266" ht="15">
      <c r="B266" s="2"/>
      <c r="C266" s="2"/>
      <c r="D266" s="2"/>
      <c r="E266" s="2"/>
      <c r="F266" s="2"/>
      <c r="G266" s="1002"/>
      <c r="H266" s="1002"/>
    </row>
    <row r="267" ht="15">
      <c r="B267" s="2"/>
      <c r="C267" s="2"/>
      <c r="D267" s="2"/>
      <c r="E267" s="2"/>
      <c r="F267" s="2"/>
      <c r="G267" s="1002"/>
      <c r="H267" s="1002"/>
    </row>
    <row r="268" ht="15">
      <c r="B268" s="2"/>
      <c r="C268" s="2"/>
      <c r="D268" s="2"/>
      <c r="E268" s="2"/>
      <c r="F268" s="2"/>
      <c r="G268" s="1002"/>
      <c r="H268" s="1002"/>
    </row>
    <row r="269" ht="15">
      <c r="B269" s="2"/>
      <c r="C269" s="2"/>
      <c r="D269" s="2"/>
      <c r="E269" s="2"/>
      <c r="F269" s="2"/>
      <c r="G269" s="1002"/>
      <c r="H269" s="1002"/>
    </row>
    <row r="270" ht="15">
      <c r="B270" s="2"/>
      <c r="C270" s="2"/>
      <c r="D270" s="2"/>
      <c r="E270" s="2"/>
      <c r="F270" s="2"/>
      <c r="G270" s="1002"/>
      <c r="H270" s="1002"/>
    </row>
    <row r="271" ht="15">
      <c r="B271" s="2"/>
      <c r="C271" s="2"/>
      <c r="D271" s="2"/>
      <c r="E271" s="2"/>
      <c r="F271" s="2"/>
      <c r="G271" s="1002"/>
      <c r="H271" s="1002"/>
    </row>
    <row r="272" ht="15">
      <c r="B272" s="2"/>
      <c r="C272" s="2"/>
      <c r="D272" s="2"/>
      <c r="E272" s="2"/>
      <c r="F272" s="2"/>
      <c r="G272" s="1002"/>
      <c r="H272" s="1002"/>
    </row>
    <row r="273" ht="15">
      <c r="B273" s="2"/>
      <c r="C273" s="2"/>
      <c r="D273" s="2"/>
      <c r="E273" s="2"/>
      <c r="F273" s="2"/>
      <c r="G273" s="1002"/>
      <c r="H273" s="1002"/>
    </row>
    <row r="274" ht="12.75">
      <c r="G274" s="1002"/>
    </row>
  </sheetData>
  <mergeCells count="334">
    <mergeCell ref="G2:H3"/>
    <mergeCell ref="B4:H4"/>
    <mergeCell ref="B5:F5"/>
    <mergeCell ref="G5:H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G15:H15"/>
    <mergeCell ref="B16:F16"/>
    <mergeCell ref="B17:F17"/>
    <mergeCell ref="B18:F18"/>
    <mergeCell ref="B19:F19"/>
    <mergeCell ref="B20:F20"/>
    <mergeCell ref="G20:H20"/>
    <mergeCell ref="B21:F21"/>
    <mergeCell ref="G21:H21"/>
    <mergeCell ref="B22:F22"/>
    <mergeCell ref="G22:H22"/>
    <mergeCell ref="B23:F23"/>
    <mergeCell ref="G23:H23"/>
    <mergeCell ref="B24:F24"/>
    <mergeCell ref="G24:H24"/>
    <mergeCell ref="B25:F25"/>
    <mergeCell ref="G25:H25"/>
    <mergeCell ref="B26:F26"/>
    <mergeCell ref="B27:F27"/>
    <mergeCell ref="B28:F28"/>
    <mergeCell ref="B29:F29"/>
    <mergeCell ref="B30:F30"/>
    <mergeCell ref="B31:F31"/>
    <mergeCell ref="G31:H31"/>
    <mergeCell ref="B32:F32"/>
    <mergeCell ref="G32:H32"/>
    <mergeCell ref="B33:F33"/>
    <mergeCell ref="G33:H33"/>
    <mergeCell ref="B34:F34"/>
    <mergeCell ref="G34:H34"/>
    <mergeCell ref="B35:F35"/>
    <mergeCell ref="G35:H35"/>
    <mergeCell ref="B36:F36"/>
    <mergeCell ref="G36:H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D118:F118"/>
    <mergeCell ref="B119:F119"/>
    <mergeCell ref="G119:H119"/>
    <mergeCell ref="B120:F120"/>
    <mergeCell ref="G120:H120"/>
    <mergeCell ref="B121:F121"/>
    <mergeCell ref="G121:H121"/>
    <mergeCell ref="B122:F122"/>
    <mergeCell ref="G122:H122"/>
    <mergeCell ref="B123:F123"/>
    <mergeCell ref="G123:H123"/>
    <mergeCell ref="B124:F124"/>
    <mergeCell ref="G124:H124"/>
    <mergeCell ref="B125:F125"/>
    <mergeCell ref="G125:H125"/>
    <mergeCell ref="B126:F126"/>
    <mergeCell ref="G126:H126"/>
    <mergeCell ref="B127:F127"/>
    <mergeCell ref="G127:H127"/>
    <mergeCell ref="B128:F128"/>
    <mergeCell ref="G128:H128"/>
    <mergeCell ref="B129:F129"/>
    <mergeCell ref="G129:H129"/>
    <mergeCell ref="B130:F130"/>
    <mergeCell ref="G130:H130"/>
    <mergeCell ref="B131:F131"/>
    <mergeCell ref="G131:H131"/>
    <mergeCell ref="B132:F132"/>
    <mergeCell ref="G132:H132"/>
    <mergeCell ref="B133:F133"/>
    <mergeCell ref="G133:H133"/>
    <mergeCell ref="B134:F134"/>
    <mergeCell ref="G134:H134"/>
    <mergeCell ref="B135:F135"/>
    <mergeCell ref="G135:H135"/>
    <mergeCell ref="C136:F136"/>
    <mergeCell ref="B137:F137"/>
    <mergeCell ref="G137:H137"/>
    <mergeCell ref="B138:F138"/>
    <mergeCell ref="G138:H138"/>
    <mergeCell ref="B139:F139"/>
    <mergeCell ref="G139:H139"/>
    <mergeCell ref="B140:F140"/>
    <mergeCell ref="G140:H140"/>
    <mergeCell ref="B141:F141"/>
    <mergeCell ref="G141:H141"/>
    <mergeCell ref="B142:F142"/>
    <mergeCell ref="G142:H142"/>
    <mergeCell ref="B143:F143"/>
    <mergeCell ref="G143:H143"/>
    <mergeCell ref="B144:F144"/>
    <mergeCell ref="G144:H144"/>
    <mergeCell ref="B145:F145"/>
    <mergeCell ref="G145:H145"/>
    <mergeCell ref="B146:F146"/>
    <mergeCell ref="G146:H146"/>
    <mergeCell ref="B147:F147"/>
    <mergeCell ref="G147:H147"/>
    <mergeCell ref="B148:F148"/>
    <mergeCell ref="G148:H148"/>
    <mergeCell ref="B149:F149"/>
    <mergeCell ref="G149:H149"/>
    <mergeCell ref="B150:H150"/>
    <mergeCell ref="B151:F151"/>
    <mergeCell ref="G151:H151"/>
    <mergeCell ref="B152:D152"/>
    <mergeCell ref="G152:H152"/>
    <mergeCell ref="B153:D153"/>
    <mergeCell ref="G153:H153"/>
    <mergeCell ref="B154:E154"/>
    <mergeCell ref="G154:H154"/>
    <mergeCell ref="B155:E155"/>
    <mergeCell ref="G155:H155"/>
    <mergeCell ref="B156:F156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B183:F183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B199:F199"/>
    <mergeCell ref="G199:H199"/>
    <mergeCell ref="G200:H200"/>
    <mergeCell ref="G201:H201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G230:H230"/>
    <mergeCell ref="B231:F231"/>
    <mergeCell ref="G231:H231"/>
    <mergeCell ref="B232:F232"/>
    <mergeCell ref="G232:H232"/>
    <mergeCell ref="B233:F233"/>
    <mergeCell ref="G233:H233"/>
    <mergeCell ref="B234:F234"/>
    <mergeCell ref="G234:H234"/>
    <mergeCell ref="B235:F235"/>
    <mergeCell ref="G235:H235"/>
    <mergeCell ref="B236:F236"/>
    <mergeCell ref="G236:H236"/>
    <mergeCell ref="B237:F237"/>
    <mergeCell ref="G237:H237"/>
    <mergeCell ref="B238:F238"/>
    <mergeCell ref="G238:H238"/>
    <mergeCell ref="B239:F239"/>
    <mergeCell ref="G239:H239"/>
    <mergeCell ref="B240:F240"/>
    <mergeCell ref="G240:H240"/>
    <mergeCell ref="B241:F241"/>
    <mergeCell ref="G241:H241"/>
    <mergeCell ref="G242:H242"/>
    <mergeCell ref="B243:F243"/>
    <mergeCell ref="G243:H243"/>
    <mergeCell ref="B244:F244"/>
    <mergeCell ref="G244:H244"/>
    <mergeCell ref="B245:F245"/>
    <mergeCell ref="G245:H245"/>
    <mergeCell ref="B246:F246"/>
    <mergeCell ref="G246:H246"/>
    <mergeCell ref="B247:F247"/>
    <mergeCell ref="G247:H247"/>
    <mergeCell ref="B248:F248"/>
    <mergeCell ref="G248:H248"/>
    <mergeCell ref="B249:F249"/>
    <mergeCell ref="G249:H249"/>
    <mergeCell ref="B250:F250"/>
    <mergeCell ref="G250:H250"/>
    <mergeCell ref="B251:F251"/>
    <mergeCell ref="G251:H251"/>
    <mergeCell ref="B252:F252"/>
    <mergeCell ref="G252:H252"/>
    <mergeCell ref="B253:F253"/>
    <mergeCell ref="G253:H253"/>
    <mergeCell ref="B254:F254"/>
    <mergeCell ref="G254:H254"/>
    <mergeCell ref="G255:H255"/>
    <mergeCell ref="B256:F256"/>
    <mergeCell ref="G256:H256"/>
    <mergeCell ref="G257:H257"/>
    <mergeCell ref="G258:H258"/>
    <mergeCell ref="G259:H259"/>
    <mergeCell ref="G260:H260"/>
    <mergeCell ref="G261:H261"/>
    <mergeCell ref="G262:H262"/>
  </mergeCells>
  <printOptions headings="0" gridLines="1"/>
  <pageMargins left="0.25196850393700787" right="0.25196850393700787" top="0.24015748031496065" bottom="0.20078740157480313" header="0.31496062992125984" footer="0.31496062992125984"/>
  <pageSetup paperSize="9" scale="10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кобозева</dc:creator>
  <cp:lastModifiedBy>Александр Спирин</cp:lastModifiedBy>
  <cp:revision>262</cp:revision>
  <dcterms:created xsi:type="dcterms:W3CDTF">2010-12-24T12:51:11Z</dcterms:created>
  <dcterms:modified xsi:type="dcterms:W3CDTF">2025-03-26T18:26:34Z</dcterms:modified>
  <cp:version>1100.0100.01</cp:version>
</cp:coreProperties>
</file>